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75" windowWidth="15660" windowHeight="7155" tabRatio="738"/>
  </bookViews>
  <sheets>
    <sheet name="Introduction" sheetId="1" r:id="rId1"/>
    <sheet name="Waterfall Graph" sheetId="4" r:id="rId2"/>
    <sheet name="Proportional Objects" sheetId="5" r:id="rId3"/>
    <sheet name="Diverging Stacked Bar" sheetId="6" r:id="rId4"/>
    <sheet name="Simple Treemap" sheetId="7" r:id="rId5"/>
    <sheet name="Stacked Bar Chart Breakdown" sheetId="8" r:id="rId6"/>
    <sheet name="Small multiples" sheetId="9" r:id="rId7"/>
    <sheet name="Funnel" sheetId="10" r:id="rId8"/>
  </sheet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A39" i="4" l="1"/>
  <c r="A34" i="10" l="1"/>
  <c r="A33" i="10"/>
  <c r="A32" i="10"/>
  <c r="A31" i="10"/>
  <c r="A30" i="10"/>
  <c r="A29" i="10"/>
  <c r="A28" i="10"/>
  <c r="A27" i="10"/>
  <c r="A26" i="10"/>
  <c r="A25" i="10"/>
  <c r="O20" i="10"/>
  <c r="C34" i="10" s="1"/>
  <c r="N20" i="10"/>
  <c r="B34" i="10" s="1"/>
  <c r="O19" i="10"/>
  <c r="C33" i="10" s="1"/>
  <c r="N19" i="10"/>
  <c r="B33" i="10" s="1"/>
  <c r="O18" i="10"/>
  <c r="C32" i="10" s="1"/>
  <c r="N18" i="10"/>
  <c r="B32" i="10" s="1"/>
  <c r="O17" i="10"/>
  <c r="C31" i="10" s="1"/>
  <c r="N17" i="10"/>
  <c r="B31" i="10" s="1"/>
  <c r="O16" i="10"/>
  <c r="C30" i="10" s="1"/>
  <c r="O15" i="10"/>
  <c r="C29" i="10" s="1"/>
  <c r="O14" i="10"/>
  <c r="C28" i="10" s="1"/>
  <c r="O13" i="10"/>
  <c r="C27" i="10" s="1"/>
  <c r="O12" i="10"/>
  <c r="C26" i="10" s="1"/>
  <c r="O11" i="10"/>
  <c r="C25" i="10" s="1"/>
  <c r="O8" i="10"/>
  <c r="N11" i="10" s="1"/>
  <c r="B25" i="10" s="1"/>
  <c r="N16" i="10" l="1"/>
  <c r="B30" i="10" s="1"/>
  <c r="N15" i="10"/>
  <c r="B29" i="10" s="1"/>
  <c r="N14" i="10"/>
  <c r="B28" i="10" s="1"/>
  <c r="N13" i="10"/>
  <c r="B27" i="10" s="1"/>
  <c r="N12" i="10"/>
  <c r="B26" i="10" s="1"/>
  <c r="AA35" i="4" l="1"/>
  <c r="S35" i="4"/>
  <c r="P35" i="4"/>
  <c r="N35" i="4"/>
  <c r="M35" i="4"/>
  <c r="C55" i="4" s="1"/>
  <c r="L35" i="4"/>
  <c r="AA34" i="4"/>
  <c r="S34" i="4"/>
  <c r="P34" i="4"/>
  <c r="AA33" i="4"/>
  <c r="S33" i="4"/>
  <c r="L34" i="4" s="1"/>
  <c r="P33" i="4"/>
  <c r="AA32" i="4"/>
  <c r="S32" i="4"/>
  <c r="P32" i="4"/>
  <c r="AA31" i="4"/>
  <c r="S31" i="4"/>
  <c r="P31" i="4"/>
  <c r="AA30" i="4"/>
  <c r="S30" i="4"/>
  <c r="P30" i="4"/>
  <c r="AA29" i="4"/>
  <c r="S29" i="4"/>
  <c r="P29" i="4"/>
  <c r="D55" i="4"/>
  <c r="B55" i="4"/>
  <c r="A55" i="4"/>
  <c r="B54" i="4" l="1"/>
  <c r="A54" i="4"/>
  <c r="N34" i="4"/>
  <c r="D54" i="4" s="1"/>
  <c r="AB26" i="7"/>
  <c r="AE26" i="7" s="1"/>
  <c r="AB25" i="7"/>
  <c r="AE25" i="7" s="1"/>
  <c r="AB24" i="7"/>
  <c r="AE24" i="7" s="1"/>
  <c r="AB23" i="7"/>
  <c r="AE23" i="7" s="1"/>
  <c r="AB22" i="7"/>
  <c r="AE22" i="7" s="1"/>
  <c r="L56" i="9" l="1"/>
  <c r="J56" i="9"/>
  <c r="H56" i="9"/>
  <c r="F56" i="9"/>
  <c r="D56" i="9"/>
  <c r="B56" i="9"/>
  <c r="C56" i="9" s="1"/>
  <c r="A56" i="9"/>
  <c r="K56" i="9" s="1"/>
  <c r="L55" i="9"/>
  <c r="J55" i="9"/>
  <c r="H55" i="9"/>
  <c r="F55" i="9"/>
  <c r="D55" i="9"/>
  <c r="B55" i="9"/>
  <c r="C55" i="9" s="1"/>
  <c r="A55" i="9"/>
  <c r="K55" i="9" s="1"/>
  <c r="L54" i="9"/>
  <c r="J54" i="9"/>
  <c r="H54" i="9"/>
  <c r="F54" i="9"/>
  <c r="D54" i="9"/>
  <c r="B54" i="9"/>
  <c r="C54" i="9" s="1"/>
  <c r="A54" i="9"/>
  <c r="K54" i="9" s="1"/>
  <c r="L53" i="9"/>
  <c r="J53" i="9"/>
  <c r="H53" i="9"/>
  <c r="F53" i="9"/>
  <c r="D53" i="9"/>
  <c r="B53" i="9"/>
  <c r="C53" i="9" s="1"/>
  <c r="A53" i="9"/>
  <c r="K53" i="9" s="1"/>
  <c r="L52" i="9"/>
  <c r="J52" i="9"/>
  <c r="H52" i="9"/>
  <c r="F52" i="9"/>
  <c r="D52" i="9"/>
  <c r="B52" i="9"/>
  <c r="C52" i="9" s="1"/>
  <c r="A52" i="9"/>
  <c r="K52" i="9" s="1"/>
  <c r="L51" i="9"/>
  <c r="J51" i="9"/>
  <c r="H51" i="9"/>
  <c r="F51" i="9"/>
  <c r="D51" i="9"/>
  <c r="B51" i="9"/>
  <c r="C51" i="9" s="1"/>
  <c r="A51" i="9"/>
  <c r="K51" i="9" s="1"/>
  <c r="L50" i="9"/>
  <c r="J50" i="9"/>
  <c r="H50" i="9"/>
  <c r="F50" i="9"/>
  <c r="D50" i="9"/>
  <c r="B50" i="9"/>
  <c r="C50" i="9" s="1"/>
  <c r="A50" i="9"/>
  <c r="K50" i="9" s="1"/>
  <c r="L49" i="9"/>
  <c r="J49" i="9"/>
  <c r="H49" i="9"/>
  <c r="F49" i="9"/>
  <c r="D49" i="9"/>
  <c r="B49" i="9"/>
  <c r="C49" i="9" s="1"/>
  <c r="A49" i="9"/>
  <c r="K49" i="9" s="1"/>
  <c r="L48" i="9"/>
  <c r="J48" i="9"/>
  <c r="H48" i="9"/>
  <c r="F48" i="9"/>
  <c r="D48" i="9"/>
  <c r="B48" i="9"/>
  <c r="C48" i="9" s="1"/>
  <c r="A48" i="9"/>
  <c r="K48" i="9" s="1"/>
  <c r="L47" i="9"/>
  <c r="J47" i="9"/>
  <c r="H47" i="9"/>
  <c r="F47" i="9"/>
  <c r="D47" i="9"/>
  <c r="B47" i="9"/>
  <c r="C47" i="9" s="1"/>
  <c r="A47" i="9"/>
  <c r="K47" i="9" s="1"/>
  <c r="L46" i="9"/>
  <c r="J46" i="9"/>
  <c r="H46" i="9"/>
  <c r="F46" i="9"/>
  <c r="D46" i="9"/>
  <c r="B46" i="9"/>
  <c r="C46" i="9" s="1"/>
  <c r="A46" i="9"/>
  <c r="K46" i="9" s="1"/>
  <c r="L45" i="9"/>
  <c r="J45" i="9"/>
  <c r="H45" i="9"/>
  <c r="F45" i="9"/>
  <c r="D45" i="9"/>
  <c r="B45" i="9"/>
  <c r="C45" i="9" s="1"/>
  <c r="A45" i="9"/>
  <c r="K45" i="9" s="1"/>
  <c r="L44" i="9"/>
  <c r="J44" i="9"/>
  <c r="H44" i="9"/>
  <c r="F44" i="9"/>
  <c r="D44" i="9"/>
  <c r="B44" i="9"/>
  <c r="C44" i="9" s="1"/>
  <c r="A44" i="9"/>
  <c r="K44" i="9" s="1"/>
  <c r="L43" i="9"/>
  <c r="J43" i="9"/>
  <c r="H43" i="9"/>
  <c r="F43" i="9"/>
  <c r="D43" i="9"/>
  <c r="B43" i="9"/>
  <c r="C43" i="9" s="1"/>
  <c r="A43" i="9"/>
  <c r="K43" i="9" s="1"/>
  <c r="L42" i="9"/>
  <c r="J42" i="9"/>
  <c r="H42" i="9"/>
  <c r="F42" i="9"/>
  <c r="D42" i="9"/>
  <c r="B42" i="9"/>
  <c r="C42" i="9" s="1"/>
  <c r="A42" i="9"/>
  <c r="K42" i="9" s="1"/>
  <c r="L41" i="9"/>
  <c r="J41" i="9"/>
  <c r="H41" i="9"/>
  <c r="F41" i="9"/>
  <c r="D41" i="9"/>
  <c r="B41" i="9"/>
  <c r="C41" i="9" s="1"/>
  <c r="A41" i="9"/>
  <c r="K41" i="9" s="1"/>
  <c r="G34" i="9"/>
  <c r="F34" i="9"/>
  <c r="E34" i="9"/>
  <c r="D34" i="9"/>
  <c r="C34" i="9"/>
  <c r="B34" i="9"/>
  <c r="E41" i="9" l="1"/>
  <c r="I41" i="9"/>
  <c r="E42" i="9"/>
  <c r="I42" i="9"/>
  <c r="E43" i="9"/>
  <c r="I43" i="9"/>
  <c r="E44" i="9"/>
  <c r="I44" i="9"/>
  <c r="E45" i="9"/>
  <c r="I45" i="9"/>
  <c r="E46" i="9"/>
  <c r="I46" i="9"/>
  <c r="E47" i="9"/>
  <c r="I47" i="9"/>
  <c r="E48" i="9"/>
  <c r="I48" i="9"/>
  <c r="E49" i="9"/>
  <c r="I49" i="9"/>
  <c r="E50" i="9"/>
  <c r="I50" i="9"/>
  <c r="E51" i="9"/>
  <c r="I51" i="9"/>
  <c r="E52" i="9"/>
  <c r="I52" i="9"/>
  <c r="E53" i="9"/>
  <c r="I53" i="9"/>
  <c r="E54" i="9"/>
  <c r="I54" i="9"/>
  <c r="E55" i="9"/>
  <c r="I55" i="9"/>
  <c r="E56" i="9"/>
  <c r="I56" i="9"/>
  <c r="G41" i="9"/>
  <c r="G42" i="9"/>
  <c r="G43" i="9"/>
  <c r="G44" i="9"/>
  <c r="G45" i="9"/>
  <c r="G46" i="9"/>
  <c r="G47" i="9"/>
  <c r="G48" i="9"/>
  <c r="G49" i="9"/>
  <c r="G50" i="9"/>
  <c r="G51" i="9"/>
  <c r="G52" i="9"/>
  <c r="G53" i="9"/>
  <c r="G54" i="9"/>
  <c r="G55" i="9"/>
  <c r="G56" i="9"/>
  <c r="B84" i="8"/>
  <c r="C84" i="8"/>
  <c r="D84" i="8"/>
  <c r="E84" i="8"/>
  <c r="F84" i="8"/>
  <c r="G84" i="8"/>
  <c r="H84" i="8"/>
  <c r="I84" i="8"/>
  <c r="I86" i="8"/>
  <c r="I87" i="8"/>
  <c r="H86" i="8"/>
  <c r="H87" i="8"/>
  <c r="G86" i="8"/>
  <c r="G87" i="8"/>
  <c r="F86" i="8"/>
  <c r="F87" i="8"/>
  <c r="E86" i="8"/>
  <c r="E87" i="8"/>
  <c r="D86" i="8"/>
  <c r="D87" i="8"/>
  <c r="C86" i="8"/>
  <c r="C87" i="8"/>
  <c r="B86" i="8"/>
  <c r="B87" i="8"/>
  <c r="I85" i="8"/>
  <c r="H85" i="8"/>
  <c r="G85" i="8"/>
  <c r="F85" i="8"/>
  <c r="E85" i="8"/>
  <c r="D85" i="8"/>
  <c r="C85" i="8"/>
  <c r="B85" i="8"/>
  <c r="H22" i="8"/>
  <c r="G22" i="8"/>
  <c r="F22" i="8"/>
  <c r="E22" i="8"/>
  <c r="D22" i="8"/>
  <c r="C22" i="8"/>
  <c r="B22" i="8"/>
  <c r="J21" i="8"/>
  <c r="I21" i="8"/>
  <c r="H21" i="8"/>
  <c r="G21" i="8"/>
  <c r="F21" i="8"/>
  <c r="E21" i="8"/>
  <c r="D21" i="8"/>
  <c r="C21" i="8"/>
  <c r="H16" i="8"/>
  <c r="I16" i="8"/>
  <c r="AB32" i="7"/>
  <c r="AB33" i="7"/>
  <c r="AB12" i="7"/>
  <c r="AB13" i="7"/>
  <c r="AB14" i="7"/>
  <c r="AE14" i="7" s="1"/>
  <c r="AB15" i="7"/>
  <c r="AE15" i="7" s="1"/>
  <c r="AB16" i="7"/>
  <c r="AB21" i="7"/>
  <c r="AE21" i="7" s="1"/>
  <c r="AB20" i="7"/>
  <c r="AE20" i="7"/>
  <c r="AB19" i="7"/>
  <c r="AE19" i="7" s="1"/>
  <c r="AB18" i="7"/>
  <c r="AE18" i="7" s="1"/>
  <c r="AB17" i="7"/>
  <c r="AE17" i="7" s="1"/>
  <c r="AE16" i="7"/>
  <c r="AE13" i="7"/>
  <c r="AG12" i="7"/>
  <c r="B35" i="7" s="1"/>
  <c r="S29" i="6"/>
  <c r="R29" i="6"/>
  <c r="Q29" i="6"/>
  <c r="H29" i="6"/>
  <c r="G41" i="6"/>
  <c r="S28" i="6"/>
  <c r="R28" i="6"/>
  <c r="Q28" i="6"/>
  <c r="H28" i="6"/>
  <c r="F40" i="6"/>
  <c r="S27" i="6"/>
  <c r="R27" i="6"/>
  <c r="Q27" i="6"/>
  <c r="Q30" i="6"/>
  <c r="H27" i="6"/>
  <c r="E39" i="6"/>
  <c r="S26" i="6"/>
  <c r="R26" i="6"/>
  <c r="Q26" i="6"/>
  <c r="H26" i="6"/>
  <c r="D38" i="6"/>
  <c r="S25" i="6"/>
  <c r="R25" i="6"/>
  <c r="Q25" i="6"/>
  <c r="H25" i="6"/>
  <c r="C37" i="6"/>
  <c r="S24" i="6"/>
  <c r="R24" i="6"/>
  <c r="Q24" i="6"/>
  <c r="Q23" i="6"/>
  <c r="H24" i="6"/>
  <c r="B36" i="6"/>
  <c r="A36" i="6"/>
  <c r="C36" i="6"/>
  <c r="D36" i="6"/>
  <c r="E36" i="6"/>
  <c r="F36" i="6"/>
  <c r="G36" i="6"/>
  <c r="E38" i="6"/>
  <c r="F39" i="6"/>
  <c r="G39" i="6"/>
  <c r="A40" i="6"/>
  <c r="G40" i="6"/>
  <c r="A41" i="6"/>
  <c r="B41" i="6"/>
  <c r="C41" i="6"/>
  <c r="T28" i="6"/>
  <c r="U27" i="6"/>
  <c r="V26" i="6"/>
  <c r="W25" i="6"/>
  <c r="X24" i="6"/>
  <c r="T27" i="6"/>
  <c r="U26" i="6"/>
  <c r="V25" i="6"/>
  <c r="W24" i="6"/>
  <c r="T26" i="6"/>
  <c r="U25" i="6"/>
  <c r="V24" i="6"/>
  <c r="X29" i="6"/>
  <c r="T25" i="6"/>
  <c r="U24" i="6"/>
  <c r="W29" i="6"/>
  <c r="X28" i="6"/>
  <c r="T24" i="6"/>
  <c r="V29" i="6"/>
  <c r="W28" i="6"/>
  <c r="X27" i="6"/>
  <c r="U29" i="6"/>
  <c r="V28" i="6"/>
  <c r="W27" i="6"/>
  <c r="X26" i="6"/>
  <c r="T29" i="6"/>
  <c r="U28" i="6"/>
  <c r="V27" i="6"/>
  <c r="W26" i="6"/>
  <c r="X25" i="6"/>
  <c r="D37" i="6"/>
  <c r="E37" i="6"/>
  <c r="F38" i="6"/>
  <c r="F37" i="6"/>
  <c r="G38" i="6"/>
  <c r="G37" i="6"/>
  <c r="A39" i="6"/>
  <c r="B40" i="6"/>
  <c r="A38" i="6"/>
  <c r="B39" i="6"/>
  <c r="C40" i="6"/>
  <c r="D41" i="6"/>
  <c r="A37" i="6"/>
  <c r="B38" i="6"/>
  <c r="C39" i="6"/>
  <c r="D40" i="6"/>
  <c r="E41" i="6"/>
  <c r="B37" i="6"/>
  <c r="C38" i="6"/>
  <c r="D39" i="6"/>
  <c r="E40" i="6"/>
  <c r="F41" i="6"/>
  <c r="C46" i="5"/>
  <c r="B46" i="5"/>
  <c r="C45" i="5"/>
  <c r="B45" i="5"/>
  <c r="C44" i="5"/>
  <c r="B44" i="5"/>
  <c r="C43" i="5"/>
  <c r="B43" i="5"/>
  <c r="C42" i="5"/>
  <c r="B42" i="5"/>
  <c r="C41" i="5"/>
  <c r="B41" i="5"/>
  <c r="C40" i="5"/>
  <c r="B40" i="5"/>
  <c r="C39" i="5"/>
  <c r="B39" i="5"/>
  <c r="C38" i="5"/>
  <c r="B38" i="5"/>
  <c r="C37" i="5"/>
  <c r="B37" i="5"/>
  <c r="M19" i="4"/>
  <c r="C39" i="4" s="1"/>
  <c r="R19" i="4"/>
  <c r="T19" i="4" s="1"/>
  <c r="S19" i="4"/>
  <c r="P20" i="4"/>
  <c r="S20" i="4"/>
  <c r="AA20" i="4"/>
  <c r="P21" i="4"/>
  <c r="S21" i="4"/>
  <c r="AA21" i="4"/>
  <c r="P22" i="4"/>
  <c r="S22" i="4"/>
  <c r="AA22" i="4"/>
  <c r="P23" i="4"/>
  <c r="S23" i="4"/>
  <c r="AA23" i="4"/>
  <c r="P24" i="4"/>
  <c r="S24" i="4"/>
  <c r="AA24" i="4"/>
  <c r="P25" i="4"/>
  <c r="S25" i="4"/>
  <c r="AA25" i="4"/>
  <c r="P26" i="4"/>
  <c r="S26" i="4"/>
  <c r="AA26" i="4"/>
  <c r="P27" i="4"/>
  <c r="S27" i="4"/>
  <c r="AA27" i="4"/>
  <c r="P28" i="4"/>
  <c r="S28" i="4"/>
  <c r="AA28" i="4"/>
  <c r="B39" i="4"/>
  <c r="D39" i="4"/>
  <c r="X20" i="4"/>
  <c r="O20" i="4" l="1"/>
  <c r="R20" i="4"/>
  <c r="R21" i="4" s="1"/>
  <c r="AB27" i="7"/>
  <c r="AC22" i="7" s="1"/>
  <c r="AD22" i="7" s="1"/>
  <c r="AE12" i="7"/>
  <c r="AE27" i="7" s="1"/>
  <c r="AD33" i="7"/>
  <c r="Z21" i="4" l="1"/>
  <c r="Z20" i="4"/>
  <c r="X21" i="4"/>
  <c r="Y20" i="4"/>
  <c r="T20" i="4"/>
  <c r="O21" i="4"/>
  <c r="T21" i="4"/>
  <c r="Y21" i="4"/>
  <c r="O22" i="4"/>
  <c r="X22" i="4"/>
  <c r="R22" i="4"/>
  <c r="Z22" i="4"/>
  <c r="AC12" i="7"/>
  <c r="AD12" i="7" s="1"/>
  <c r="AC21" i="7"/>
  <c r="AD21" i="7" s="1"/>
  <c r="AC16" i="7"/>
  <c r="AD16" i="7" s="1"/>
  <c r="AC26" i="7"/>
  <c r="AD26" i="7" s="1"/>
  <c r="AC17" i="7"/>
  <c r="AD17" i="7" s="1"/>
  <c r="AC19" i="7"/>
  <c r="AD19" i="7" s="1"/>
  <c r="AC25" i="7"/>
  <c r="AD25" i="7" s="1"/>
  <c r="AC24" i="7"/>
  <c r="AD24" i="7" s="1"/>
  <c r="AC18" i="7"/>
  <c r="AD18" i="7" s="1"/>
  <c r="AC13" i="7"/>
  <c r="AD13" i="7" s="1"/>
  <c r="AC15" i="7"/>
  <c r="AD15" i="7" s="1"/>
  <c r="AC14" i="7"/>
  <c r="AD14" i="7" s="1"/>
  <c r="AC20" i="7"/>
  <c r="AD20" i="7" s="1"/>
  <c r="AC23" i="7"/>
  <c r="AD23" i="7" s="1"/>
  <c r="AF25" i="7"/>
  <c r="AF26" i="7"/>
  <c r="AF24" i="7"/>
  <c r="AF23" i="7"/>
  <c r="AF22" i="7"/>
  <c r="AF12" i="7"/>
  <c r="AF18" i="7"/>
  <c r="AF14" i="7"/>
  <c r="AF20" i="7"/>
  <c r="AF21" i="7"/>
  <c r="AF17" i="7"/>
  <c r="AF13" i="7"/>
  <c r="AF16" i="7"/>
  <c r="AF19" i="7"/>
  <c r="AF15" i="7"/>
  <c r="V20" i="4" l="1"/>
  <c r="U20" i="4"/>
  <c r="O23" i="4"/>
  <c r="X23" i="4"/>
  <c r="R23" i="4"/>
  <c r="Z23" i="4"/>
  <c r="Y22" i="4"/>
  <c r="T22" i="4"/>
  <c r="U21" i="4"/>
  <c r="V21" i="4"/>
  <c r="AI12" i="7"/>
  <c r="AD27" i="7"/>
  <c r="M20" i="4" l="1"/>
  <c r="C40" i="4" s="1"/>
  <c r="N20" i="4"/>
  <c r="D40" i="4" s="1"/>
  <c r="L20" i="4"/>
  <c r="L21" i="4"/>
  <c r="A41" i="4" s="1"/>
  <c r="N21" i="4"/>
  <c r="D41" i="4" s="1"/>
  <c r="M21" i="4"/>
  <c r="C41" i="4" s="1"/>
  <c r="T23" i="4"/>
  <c r="R24" i="4"/>
  <c r="Z24" i="4"/>
  <c r="X24" i="4"/>
  <c r="Y23" i="4"/>
  <c r="O24" i="4"/>
  <c r="V22" i="4"/>
  <c r="U22" i="4"/>
  <c r="C35" i="7"/>
  <c r="AI13" i="7"/>
  <c r="AI14" i="7"/>
  <c r="C37" i="7" s="1"/>
  <c r="N22" i="4" l="1"/>
  <c r="D42" i="4" s="1"/>
  <c r="L22" i="4"/>
  <c r="M22" i="4"/>
  <c r="C42" i="4" s="1"/>
  <c r="B40" i="4"/>
  <c r="A40" i="4"/>
  <c r="B41" i="4"/>
  <c r="U23" i="4"/>
  <c r="V23" i="4"/>
  <c r="O25" i="4"/>
  <c r="Z25" i="4"/>
  <c r="X25" i="4"/>
  <c r="R25" i="4"/>
  <c r="Y24" i="4"/>
  <c r="T24" i="4"/>
  <c r="C36" i="7"/>
  <c r="AG13" i="7"/>
  <c r="AG14" i="7"/>
  <c r="L23" i="4" l="1"/>
  <c r="N23" i="4"/>
  <c r="D43" i="4" s="1"/>
  <c r="M23" i="4"/>
  <c r="C43" i="4" s="1"/>
  <c r="A42" i="4"/>
  <c r="B42" i="4"/>
  <c r="U24" i="4"/>
  <c r="V24" i="4"/>
  <c r="T25" i="4"/>
  <c r="V25" i="4" s="1"/>
  <c r="X26" i="4"/>
  <c r="O26" i="4"/>
  <c r="Z26" i="4"/>
  <c r="Y25" i="4"/>
  <c r="R26" i="4"/>
  <c r="AH13" i="7"/>
  <c r="AH14" i="7" s="1"/>
  <c r="B36" i="7"/>
  <c r="B37" i="7"/>
  <c r="L24" i="4" l="1"/>
  <c r="N24" i="4"/>
  <c r="D44" i="4" s="1"/>
  <c r="M24" i="4"/>
  <c r="C44" i="4" s="1"/>
  <c r="A43" i="4"/>
  <c r="B43" i="4"/>
  <c r="U25" i="4"/>
  <c r="X27" i="4"/>
  <c r="Y26" i="4"/>
  <c r="O27" i="4"/>
  <c r="T26" i="4"/>
  <c r="R27" i="4"/>
  <c r="Z27" i="4"/>
  <c r="AI15" i="7"/>
  <c r="N25" i="4" l="1"/>
  <c r="D45" i="4" s="1"/>
  <c r="L25" i="4"/>
  <c r="M25" i="4"/>
  <c r="C45" i="4" s="1"/>
  <c r="A44" i="4"/>
  <c r="B44" i="4"/>
  <c r="O28" i="4"/>
  <c r="T27" i="4"/>
  <c r="Z28" i="4"/>
  <c r="X28" i="4"/>
  <c r="Y27" i="4"/>
  <c r="R28" i="4"/>
  <c r="U26" i="4"/>
  <c r="V26" i="4"/>
  <c r="C38" i="7"/>
  <c r="AG15" i="7"/>
  <c r="L26" i="4" l="1"/>
  <c r="N26" i="4"/>
  <c r="D46" i="4" s="1"/>
  <c r="M26" i="4"/>
  <c r="C46" i="4" s="1"/>
  <c r="B45" i="4"/>
  <c r="A45" i="4"/>
  <c r="Z29" i="4"/>
  <c r="X29" i="4"/>
  <c r="O29" i="4"/>
  <c r="R29" i="4"/>
  <c r="T28" i="4"/>
  <c r="Y28" i="4"/>
  <c r="U27" i="4"/>
  <c r="V27" i="4"/>
  <c r="AH15" i="7"/>
  <c r="B38" i="7"/>
  <c r="L27" i="4" l="1"/>
  <c r="N27" i="4"/>
  <c r="D47" i="4" s="1"/>
  <c r="M27" i="4"/>
  <c r="C47" i="4" s="1"/>
  <c r="B46" i="4"/>
  <c r="A46" i="4"/>
  <c r="R30" i="4"/>
  <c r="O30" i="4"/>
  <c r="Z30" i="4"/>
  <c r="X30" i="4"/>
  <c r="T29" i="4"/>
  <c r="Y29" i="4"/>
  <c r="V28" i="4"/>
  <c r="U28" i="4"/>
  <c r="AI16" i="7"/>
  <c r="L28" i="4" l="1"/>
  <c r="N28" i="4"/>
  <c r="D48" i="4" s="1"/>
  <c r="M28" i="4"/>
  <c r="C48" i="4" s="1"/>
  <c r="B47" i="4"/>
  <c r="A47" i="4"/>
  <c r="U29" i="4"/>
  <c r="V29" i="4"/>
  <c r="Y30" i="4"/>
  <c r="O31" i="4"/>
  <c r="T30" i="4"/>
  <c r="X31" i="4"/>
  <c r="R31" i="4"/>
  <c r="C39" i="7"/>
  <c r="AG16" i="7"/>
  <c r="Z31" i="4" l="1"/>
  <c r="L29" i="4"/>
  <c r="N29" i="4"/>
  <c r="D49" i="4" s="1"/>
  <c r="M29" i="4"/>
  <c r="C49" i="4" s="1"/>
  <c r="A48" i="4"/>
  <c r="B48" i="4"/>
  <c r="V30" i="4"/>
  <c r="U30" i="4"/>
  <c r="Z32" i="4"/>
  <c r="R32" i="4"/>
  <c r="O32" i="4"/>
  <c r="Y31" i="4"/>
  <c r="X32" i="4"/>
  <c r="T31" i="4"/>
  <c r="AH16" i="7"/>
  <c r="B39" i="7"/>
  <c r="L30" i="4" l="1"/>
  <c r="N30" i="4"/>
  <c r="D50" i="4" s="1"/>
  <c r="M30" i="4"/>
  <c r="C50" i="4" s="1"/>
  <c r="A49" i="4"/>
  <c r="B49" i="4"/>
  <c r="V31" i="4"/>
  <c r="U31" i="4"/>
  <c r="O33" i="4"/>
  <c r="T32" i="4"/>
  <c r="X33" i="4"/>
  <c r="R33" i="4"/>
  <c r="M34" i="4" s="1"/>
  <c r="C54" i="4" s="1"/>
  <c r="Y32" i="4"/>
  <c r="AI17" i="7"/>
  <c r="Z33" i="4" l="1"/>
  <c r="N31" i="4"/>
  <c r="D51" i="4" s="1"/>
  <c r="L31" i="4"/>
  <c r="M31" i="4"/>
  <c r="C51" i="4" s="1"/>
  <c r="A50" i="4"/>
  <c r="B50" i="4"/>
  <c r="U32" i="4"/>
  <c r="V32" i="4"/>
  <c r="Z34" i="4"/>
  <c r="R34" i="4"/>
  <c r="O34" i="4"/>
  <c r="Y33" i="4"/>
  <c r="X34" i="4"/>
  <c r="T33" i="4"/>
  <c r="C40" i="7"/>
  <c r="AG17" i="7"/>
  <c r="N32" i="4" l="1"/>
  <c r="D52" i="4" s="1"/>
  <c r="L32" i="4"/>
  <c r="M32" i="4"/>
  <c r="C52" i="4" s="1"/>
  <c r="B51" i="4"/>
  <c r="A51" i="4"/>
  <c r="V33" i="4"/>
  <c r="U33" i="4"/>
  <c r="R35" i="4"/>
  <c r="Z35" i="4"/>
  <c r="X35" i="4"/>
  <c r="O35" i="4"/>
  <c r="Y34" i="4"/>
  <c r="T34" i="4"/>
  <c r="AH17" i="7"/>
  <c r="B40" i="7"/>
  <c r="L33" i="4" l="1"/>
  <c r="N33" i="4"/>
  <c r="D53" i="4" s="1"/>
  <c r="M33" i="4"/>
  <c r="C53" i="4" s="1"/>
  <c r="A52" i="4"/>
  <c r="B52" i="4"/>
  <c r="V34" i="4"/>
  <c r="U34" i="4"/>
  <c r="Y35" i="4"/>
  <c r="T35" i="4"/>
  <c r="AI18" i="7"/>
  <c r="A53" i="4" l="1"/>
  <c r="B53" i="4"/>
  <c r="V35" i="4"/>
  <c r="U35" i="4"/>
  <c r="C41" i="7"/>
  <c r="AG18" i="7"/>
  <c r="AH18" i="7" l="1"/>
  <c r="B41" i="7"/>
  <c r="AI19" i="7" l="1"/>
  <c r="C42" i="7" l="1"/>
  <c r="AG19" i="7"/>
  <c r="AH19" i="7" l="1"/>
  <c r="B42" i="7"/>
  <c r="AI20" i="7" l="1"/>
  <c r="C43" i="7" l="1"/>
  <c r="AG20" i="7"/>
  <c r="AI21" i="7"/>
  <c r="C44" i="7" l="1"/>
  <c r="AI22" i="7"/>
  <c r="AG21" i="7"/>
  <c r="B44" i="7" s="1"/>
  <c r="AH20" i="7"/>
  <c r="B43" i="7"/>
  <c r="AH21" i="7" l="1"/>
  <c r="C45" i="7"/>
  <c r="AG22" i="7"/>
  <c r="B45" i="7" s="1"/>
  <c r="AI23" i="7"/>
  <c r="C46" i="7" l="1"/>
  <c r="AG23" i="7"/>
  <c r="B46" i="7" s="1"/>
  <c r="AI24" i="7"/>
  <c r="AH22" i="7"/>
  <c r="AH23" i="7" l="1"/>
  <c r="C47" i="7"/>
  <c r="AG24" i="7"/>
  <c r="B47" i="7" s="1"/>
  <c r="AH24" i="7" l="1"/>
  <c r="AG25" i="7" l="1"/>
  <c r="AH25" i="7" s="1"/>
  <c r="B48" i="7" l="1"/>
  <c r="AG26" i="7"/>
  <c r="AI25" i="7"/>
  <c r="C48" i="7" s="1"/>
  <c r="B49" i="7" l="1"/>
  <c r="AI26" i="7"/>
  <c r="C49" i="7" s="1"/>
  <c r="AH26" i="7"/>
</calcChain>
</file>

<file path=xl/sharedStrings.xml><?xml version="1.0" encoding="utf-8"?>
<sst xmlns="http://schemas.openxmlformats.org/spreadsheetml/2006/main" count="407" uniqueCount="314">
  <si>
    <t>Calculators for Presentation Visuals</t>
  </si>
  <si>
    <t>Each of the tabs in this worksheet contains a calculator I have created in order to make the creation of a specific data based presentation visual easier.</t>
  </si>
  <si>
    <t>My lawyer tells me that I have to inform you that I am not responsible for any errors in the calculations or for misuse of the results.</t>
  </si>
  <si>
    <t>Starting value</t>
  </si>
  <si>
    <t>Series 3</t>
  </si>
  <si>
    <t>Series 2</t>
  </si>
  <si>
    <t>Series 1</t>
  </si>
  <si>
    <t>Results</t>
  </si>
  <si>
    <t>Row 10</t>
  </si>
  <si>
    <t>Row 9</t>
  </si>
  <si>
    <t>Component 8</t>
  </si>
  <si>
    <t>Row 8</t>
  </si>
  <si>
    <t>Component 7</t>
  </si>
  <si>
    <t>Row 7</t>
  </si>
  <si>
    <t>Component 6</t>
  </si>
  <si>
    <t>Row 6</t>
  </si>
  <si>
    <t>Component 5</t>
  </si>
  <si>
    <t>Row 5</t>
  </si>
  <si>
    <t>Component 4</t>
  </si>
  <si>
    <t>Row 4</t>
  </si>
  <si>
    <t>Component 3</t>
  </si>
  <si>
    <t>Row 3</t>
  </si>
  <si>
    <t>Component 2</t>
  </si>
  <si>
    <t>Row 2</t>
  </si>
  <si>
    <t>Component 1</t>
  </si>
  <si>
    <t>Row 1</t>
  </si>
  <si>
    <t>All- col3</t>
  </si>
  <si>
    <t>All- col2</t>
  </si>
  <si>
    <t>All- col1</t>
  </si>
  <si>
    <t>cross col3</t>
  </si>
  <si>
    <t>cross col2</t>
  </si>
  <si>
    <t>Cross col1</t>
  </si>
  <si>
    <t>All -ve?</t>
  </si>
  <si>
    <t>Cross axis?</t>
  </si>
  <si>
    <t>Pos/Neg</t>
  </si>
  <si>
    <t>Blank Row?</t>
  </si>
  <si>
    <t>End value</t>
  </si>
  <si>
    <t>All+ col 3</t>
  </si>
  <si>
    <t>All+ col 2</t>
  </si>
  <si>
    <t>All+ col 1</t>
  </si>
  <si>
    <t>Col 3</t>
  </si>
  <si>
    <t>Col 2</t>
  </si>
  <si>
    <t>Col 1</t>
  </si>
  <si>
    <t>Inputs</t>
  </si>
  <si>
    <t>Waterfall Graph Calculator</t>
  </si>
  <si>
    <t>Link for examples &amp; background:</t>
  </si>
  <si>
    <t>www.thinkoutsidetheslide.com/waterfall-graph-calculator/</t>
  </si>
  <si>
    <t>All of the calculators are copyrighted by Dave Paradi and cannot be distributed without permission.</t>
  </si>
  <si>
    <t>Waterfall Graph</t>
  </si>
  <si>
    <t>Additional Notes for creating a waterfall graph in PowerPoint or Excel:</t>
  </si>
  <si>
    <t>1. Set Series 1 in the graph to no fill, no outline (this is the “supporting” segment) (in PowerPoint on the Mac, you may also have to set the Shadow to No Shadow)</t>
  </si>
  <si>
    <t>2. Set series 2 &amp; 3 to the same fill color and no outline so any components that cross the horizontal axis look continuous</t>
  </si>
  <si>
    <t>3. Remove the Legend because it doesn’t make sense for this type of graph</t>
  </si>
  <si>
    <t>4. Remove the gridlines</t>
  </si>
  <si>
    <t>5. Format the horizontal axis and set the axis label position to Low so that the component descriptions are below the component columns if the graph crosses the horizontal axis</t>
  </si>
  <si>
    <t>6. Set the gap width of the columns to 70% to make them have more presence on the slide</t>
  </si>
  <si>
    <t>7. Set the starting and ending columns to different colors to make them stand out</t>
  </si>
  <si>
    <t>8. If desired, set the colors of the individual component columns to green for +ve and red for –ve (you may need to set that column for series 2 &amp; 3 if the component crosses the horizontal axis)</t>
  </si>
  <si>
    <t>9. Optional: Add arrows in the columns to indicate movement up or down. This is best done adding a text box with the arrow and positioning it on top of the column</t>
  </si>
  <si>
    <t>10. Add text boxes as labels for each column to indicate values because data labels won’t work for this type of graph</t>
  </si>
  <si>
    <t>11. Optional: Remove the vertical axis if desired and just use labels that have the values for each column</t>
  </si>
  <si>
    <t>Height:</t>
  </si>
  <si>
    <t>Width:</t>
  </si>
  <si>
    <t>Enter the values (from largest to smallest) that represent the size of the objects</t>
  </si>
  <si>
    <t>you want to create. Leave blank any values you aren't using.</t>
  </si>
  <si>
    <t>Largest:</t>
  </si>
  <si>
    <t>Second:</t>
  </si>
  <si>
    <t>Third:</t>
  </si>
  <si>
    <t>Fourth:</t>
  </si>
  <si>
    <t>Fifth:</t>
  </si>
  <si>
    <t>Sixth:</t>
  </si>
  <si>
    <t>Seventh:</t>
  </si>
  <si>
    <t>Eighth:</t>
  </si>
  <si>
    <t>Ninth:</t>
  </si>
  <si>
    <t>Tenth:</t>
  </si>
  <si>
    <t>Use the exact height and width values below</t>
  </si>
  <si>
    <t>to create the proportional objects in PowerPoint</t>
  </si>
  <si>
    <t>Height</t>
  </si>
  <si>
    <t>Width</t>
  </si>
  <si>
    <t>Proportional Object Collection Calculator</t>
  </si>
  <si>
    <t>www.thinkoutsidetheslide.com/proportional-object-collection-calculator/</t>
  </si>
  <si>
    <t>On each tab, you will see an introduction, links to examples of the visual on my website, instructions on using the calculator, and tips on taking the output of the calculator and using it to create the visual in Excel or PowerPoint.</t>
  </si>
  <si>
    <t>Proportional Object Collection</t>
  </si>
  <si>
    <t>A waterfall graph is a good way to show the components of the difference between a starting value and an ending value. It is commonly used in finance and accounting presentation to visually show the components that contributed to the change in a measured value between two points in time. While it looks like a complicated graph to create, it is actually quite easy in PowerPoint. The trick is that this is a stacked column chart with one segment set to No Fill and No Line, so it isn’t seen. That hidden segment is what “supports” the segments that seem to float above the horizontal axis. The challenge has always been doing the calculations of each of the segments. This gets especially tricky if the graph ends up crossing the horizontal axis into negative territory. I have created a calculator below that does the calculations for you. Enter the starting value and each component of the change to the ending value. Make sure you enter negative values with a negative sign (ie. -8148). Then you can copy the Results table into the data table for the graph. Series 1 is the “supporting” column, series 2 and 3 are the values for the segments that represent the component values. Series 3 is only required if the graph crosses the horizontal axis. Here is the calculator and I have some additional notes on using the results below.</t>
  </si>
  <si>
    <t>Enter the percentages or values for each segment in the scale for up to 6 categories</t>
  </si>
  <si>
    <t>The total of each series is calculated in case you want to confirm your entries add to 100</t>
  </si>
  <si>
    <t>Start from the middle columns and work left &amp; right depending on the number of segments.</t>
  </si>
  <si>
    <t>Fill in only the segments you have, leaving blank any columns at either end you are not using</t>
  </si>
  <si>
    <t>(ie leave Below #3 &amp; Above #3 blank if you only have two segments on each side of the standard)</t>
  </si>
  <si>
    <t>The results table shows only the data that is needed to create the stacked bar chart.</t>
  </si>
  <si>
    <t>Percentages/Values for each group</t>
  </si>
  <si>
    <t>Below #3</t>
  </si>
  <si>
    <t>Below #2</t>
  </si>
  <si>
    <t>Below #1</t>
  </si>
  <si>
    <t>Above #1</t>
  </si>
  <si>
    <t>Above #2</t>
  </si>
  <si>
    <t>Above #3</t>
  </si>
  <si>
    <t>Total</t>
  </si>
  <si>
    <t>-ve cols</t>
  </si>
  <si>
    <t>col total</t>
  </si>
  <si>
    <t>seg 1</t>
  </si>
  <si>
    <t>seg 2</t>
  </si>
  <si>
    <t>seg 3</t>
  </si>
  <si>
    <t>seg 4</t>
  </si>
  <si>
    <t>seg 5</t>
  </si>
  <si>
    <t>seg 6</t>
  </si>
  <si>
    <t>Category 1</t>
  </si>
  <si>
    <t>B</t>
  </si>
  <si>
    <t>Category 2</t>
  </si>
  <si>
    <t>C</t>
  </si>
  <si>
    <t>Category 3</t>
  </si>
  <si>
    <t>D</t>
  </si>
  <si>
    <t>Category 4</t>
  </si>
  <si>
    <t>E</t>
  </si>
  <si>
    <t>F</t>
  </si>
  <si>
    <t>Category 5</t>
  </si>
  <si>
    <t>G</t>
  </si>
  <si>
    <t>+ve cols</t>
  </si>
  <si>
    <t>Segment 1</t>
  </si>
  <si>
    <t>Segment 2</t>
  </si>
  <si>
    <t>Segment 3</t>
  </si>
  <si>
    <t>Segment 4</t>
  </si>
  <si>
    <t>Segment 5</t>
  </si>
  <si>
    <t>Segment 6</t>
  </si>
  <si>
    <t>Diverging Stacked Bar Chart Calculator</t>
  </si>
  <si>
    <t>www.thinkoutsidetheslide.com/diverging-stacked-bar-chart-calculator/</t>
  </si>
  <si>
    <t>Diverging Stacked Bar Chart</t>
  </si>
  <si>
    <t>Simple Treemap</t>
  </si>
  <si>
    <t>Calculations for Tree maps</t>
  </si>
  <si>
    <t>Enter the height and width of the area you want the treemap to occupy</t>
  </si>
  <si>
    <t>Piece</t>
  </si>
  <si>
    <t>Input</t>
  </si>
  <si>
    <t>Percentage</t>
  </si>
  <si>
    <t>Area</t>
  </si>
  <si>
    <t>Fillied in?</t>
  </si>
  <si>
    <t>Remain</t>
  </si>
  <si>
    <t>h</t>
  </si>
  <si>
    <t>remain h</t>
  </si>
  <si>
    <t>w</t>
  </si>
  <si>
    <t>full height, width as calculated for area</t>
  </si>
  <si>
    <t>Enter the values (from largest to smallest) that you want the treemap to show.</t>
  </si>
  <si>
    <t>remaining width, calculate height for area</t>
  </si>
  <si>
    <r>
      <rPr>
        <b/>
        <sz val="11"/>
        <color theme="1"/>
        <rFont val="Calibri"/>
        <family val="2"/>
        <scheme val="minor"/>
      </rPr>
      <t>Enter at least four values</t>
    </r>
    <r>
      <rPr>
        <sz val="11"/>
        <color theme="1"/>
        <rFont val="Calibri"/>
        <family val="2"/>
        <scheme val="minor"/>
      </rPr>
      <t xml:space="preserve"> and leave blank any values you aren't using.</t>
    </r>
  </si>
  <si>
    <t>if last two, split width in remaining height, else remaining width, calculate height for area</t>
  </si>
  <si>
    <t>Size of entire shape</t>
  </si>
  <si>
    <t>to create the reactangles for the treemap in PowerPoint</t>
  </si>
  <si>
    <t>Minimum of four pieces</t>
  </si>
  <si>
    <t>Sizes of pieces must be entered in order from largest to smallest</t>
  </si>
  <si>
    <t>Treemap article: http://www.perceptualedge.com/articles/b-eye/treemaps.pdf</t>
  </si>
  <si>
    <t>Simple Treemap Calculator</t>
  </si>
  <si>
    <t>www.thinkoutsidetheslide.com/simple-treemap-calculator/</t>
  </si>
  <si>
    <t>Enter the height and width of the largest object (use whatever measurement units you are using)</t>
  </si>
  <si>
    <t xml:space="preserve">When you want to represent values visually and don’t want to use a graph, you can use a collection of proportional objects instead. The objects can be shapes, such as circles, rectangles, or stars, or they can be images, such as icons or photographs. As long as the size of the object accurately reflects the value you are trying to show, the visual comparison for the audience is accurate.
To make the calculations easier, I have created the calculator tool below. You enter the height and width of the largest object you want to create (in inches or centimetres). Then you enter the values you want to represent with proportional objects. Enter the values in order from largest to smallest. In the Results section, you will see exact measurements for each object. Use the entry fields in the Size group for the object to enter the height and width shown in the Results table.
</t>
  </si>
  <si>
    <t>©2014 Dave Paradi of ThinkOutsideTheSlide.com</t>
  </si>
  <si>
    <t>A diverging stacked bar chart is a bar chart that can have one or more segments on each side of a dividing line. The dividing line separates the two groups or categories of data. The reason that this type of graph works well is that it allows the viewer to compare the relative size of each group of related data. Each group starts at the dividing line and moves either right or left. In the example on the Introduction tab, there are multiple segments on each side of the dividing line. The dividing line in that example represents the goal for customer service ratings (8 out of a possible perfect score of 10). To the left of the line are the ratings below the goal and to the right of the line are the ratings above the goal. The more the overall bar is to the right, the more that call center has ratings above the goal. The dividing line may also divide two different categories, such as hardware sales on the left of the dividing line and software sales on the right side of the dividing line. If you had two years of data plotted on two bars above each other, it would be easy to see the performance in each sales category using this type of graph.
While this looks like a difficult graph to calculate and create, it is actually just a regular stacked bar chart with the values ordered so that they appear in the correct sequence from left to right in each bar. The challenge is to get the values for each bar correct, because the segments to the left of the goal use negative values, and to get the sequence of the values correct, because the sequence is not the same as is calculated with smallest to largest going from left to right. I have created a calculator below that does the calculations for you. Enter the values for each segment starting with the middle columns and working to either side, depending on how many segments you have. Leave any unused segments blank. The Results table can then be copied into the data table for the stacked bar chart in PowerPoint.</t>
  </si>
  <si>
    <t>Additional notes for creating a diverging stacked bar chart:</t>
  </si>
  <si>
    <t xml:space="preserve">1. Each set of segments is a data series in the PowerPoint graph. Set the color for each data series to the colors you wish after the graph has been created. </t>
  </si>
  <si>
    <t>2. Format the vertical axis and set the following: Categories in reverse order, No tick marks, Values displayed at the Low position, Line thickness set to 1.5 to 3 points depending on how prominent you want it to be to indicate the goal value.</t>
  </si>
  <si>
    <t>3. Format the minimum and maximum values on the Horizontal Axis so that it shows the bars as large as possible.</t>
  </si>
  <si>
    <t>4. Turn off: Vertical gridlines, Legend, and the Horizontal axis</t>
  </si>
  <si>
    <t>5. Add text box labels to describe each segment. Set the text color for the label to the same as the color of that segment to make it easy for the audience to understand each segment.</t>
  </si>
  <si>
    <t>6. If the Low position of the vertical axis labels does not work, add text box labels to describe each bar.</t>
  </si>
  <si>
    <t>7. If you need to indicate the value of each segment, you will need to add text box labels since the automatic data labels will not show the values correctly (some will be negative values, which will be confusing for the audience).</t>
  </si>
  <si>
    <t>A treemap is a type of visual that allows you to visually compare the size of different measured values using proportionally shaped rectangles that are arranged into an overall rectangle.  It is an alternative to a graph and can work well if you have one value that is over 50% of the total of all values.
To make the calculations easier, I have created the calculator tool below. You enter the height and width of the overall area of your slide that you want the treemap to occupy (in inches or centimetres). Then you enter the values you want to represent within the treemap. Enter at least four values in order from largest to smallest. In the Results section, you will see exact measurements for each rectangle that makes up the treemap. Use the entry fields in the Size group for the object to enter the height and width of each rectangle shown in the Results table.
In this calculator, the rectangles are always arranged starting with the largest rectangle on the left side of the area for the treemap. The next rectangles then fill in the remaining area from the top to the bottom. The final two rectangles split the last space left in the overall are used for the treemap. You can see this pattern in the example on the Introduction tab.</t>
  </si>
  <si>
    <t>Once you have the exact sizes from the calculator above, here is how to create the treemap in PowerPoint:</t>
  </si>
  <si>
    <t>1. Draw each rectangle and set the width and height in the Size fields for the shape.</t>
  </si>
  <si>
    <t xml:space="preserve">2. Set the color for each shape. </t>
  </si>
  <si>
    <t>3. To line up the shapes easily, turn on Snap to Objects and use your mouse to drag the rectangles together. They should snap together when you get them close enough.</t>
  </si>
  <si>
    <t>4. After you have assembled the treemap, select all the rectangles and set the outline color to the background color of the slide so there is a slight separation between each rectangle.</t>
  </si>
  <si>
    <t>5. You can add simple animation effects if you want to build each rectangle one at a time.</t>
  </si>
  <si>
    <t>Note: Cells P19 to X26 contain formulas that perform the calculations required to produce the results. Changing or deleting these cells will produce invalid results.</t>
  </si>
  <si>
    <t>Links to other examples:</t>
  </si>
  <si>
    <t>Example where segments cross the axis</t>
  </si>
  <si>
    <t>Example of changes to net expenditures</t>
  </si>
  <si>
    <t>Proportional arrows beside each other</t>
  </si>
  <si>
    <t>Proportional squares beside each other</t>
  </si>
  <si>
    <t>Proportional circles beside each other</t>
  </si>
  <si>
    <t>Overlapping proportional circles</t>
  </si>
  <si>
    <t>One large shape partially off the slide</t>
  </si>
  <si>
    <t>Growth in merchandise categories split between International and North America</t>
  </si>
  <si>
    <t>Components contributing to an increase in EBITDA</t>
  </si>
  <si>
    <t>Stacked Bar Chart Breakdown</t>
  </si>
  <si>
    <t>Stacked Bar Chart Breakdown Calculator</t>
  </si>
  <si>
    <t>Links to examples:</t>
  </si>
  <si>
    <t>Showing the breakdown of visitors to a website and further breaking down the "Other" category</t>
  </si>
  <si>
    <t>Showing the breakdown of anticipated revenue and breaking down one segment into what revenue is at risk</t>
  </si>
  <si>
    <t>A stacked bar chart is a good substitute for a pie chart, and works especially well when you want to show how one section is broken down into sub-sections. The standard stacked bar chart is used, with some settings that highlight the breakout portion and the sub- sections.
While figuring out the calculations is not too difficult, the calculator below will make it easier and provide a results table that is easy to copy to create an Excel or PowerPoint stacked bar chart. In the input section, enter the values for each of the segments (a maximum of eight segments). In the Breakdown segment row, place a “y” under the segment that you want to be broken into sub-segments. Then enter the values of the breakdown sub-segments in the row under each of the Breakdown labels (maximum of six breakdown sub-segments). The spreadsheet will total the values of the sub-segments and check to make sure it matches the value of the segment being broken down. If the totals do not match, you will see a warning message.
The output section contains the values used to create the stacked bar chart. You will notice that the output contains a spacer segment in addition to the segments you have entered. This spacer segment is used to position the breakdown sub-segments under the correct segment section. See below the calculator for notes on how to format the resulting stacked bar chart. When you are pasting the results table into the graph table for PowerPoint or to a spreadsheet in Excel, make sure to paste only the values, as the cell formulas will cause errors if you use the default Ctrl+V paste command.</t>
  </si>
  <si>
    <t>Top row</t>
  </si>
  <si>
    <t>Segment 7</t>
  </si>
  <si>
    <t>Segment 8</t>
  </si>
  <si>
    <t>Values</t>
  </si>
  <si>
    <t>Breakdown segment</t>
  </si>
  <si>
    <t>Breakdown row</t>
  </si>
  <si>
    <t>Breakdown 1</t>
  </si>
  <si>
    <t>Breakdown 2</t>
  </si>
  <si>
    <t>Breakdown 3</t>
  </si>
  <si>
    <t>Breakdown 4</t>
  </si>
  <si>
    <t>Breakdown 5</t>
  </si>
  <si>
    <t>Breakdown 6</t>
  </si>
  <si>
    <t>Spacer 1</t>
  </si>
  <si>
    <t>Top Bar</t>
  </si>
  <si>
    <t>1. Set the fill color of the spacer data series to No Fill so it disappears.</t>
  </si>
  <si>
    <t>2. Format the vertical axis and set the following: Categories in reverse order, No tick marks, Line color to No Line.</t>
  </si>
  <si>
    <t>4. Turn off: Vertical gridlines, Legend, and consider whether the Horizontal axis can also be removed.</t>
  </si>
  <si>
    <t>5. Select each sub-segment and set the fill color to a different color than those used for the segments in the top row of the graph. To select each sub-segment, you will need to click on it once to select that data series, then click on it again to select just that data point.</t>
  </si>
  <si>
    <t>6. Add text box labels to describe each segment and sub-segment. Set the text color for the label to the same as the color of that segment to make it easy for the audience to understand each segment.</t>
  </si>
  <si>
    <t>7. If you want to indicate the value of each segment and sub-segment, use the data labels to automatically add them to the bars. Since there are many data series, you will have to select each data series and add the data labels to each one. Some of the data labels may not apply, so select that data label (click once to select the data labels for the data series, then click again to select just that data label) and delete it. You may also need to move some data labels if they don’t fit the segment or space that they are put in by default (select the individual data label as described, then drag the label to a better position). If data labels won’t work, add text boxes for the values.</t>
  </si>
  <si>
    <t>8. Add dashed lines to show that the segment in the top row is being broken down into sub-segments in the bottom row. To draw a perfectly straight vertical line, hold the shift key down before you draw the line and do not release it until the line has been drawn and you have released the mouse button. Draw these lines outside the boundary of the graph or else the formatting and positioning options may be limited. Drag the lines onto the graph area and size the lines appropriately. I suggest using a dashed line instead of a solid line.</t>
  </si>
  <si>
    <t>Note: Cells A83 to I87 contain formulas that perform the calculations required to produce the results. Changing or deleting these cells will produce invalid results.</t>
  </si>
  <si>
    <t>Calculations</t>
  </si>
  <si>
    <t>Choice?</t>
  </si>
  <si>
    <t>Seg * row 13</t>
  </si>
  <si>
    <t>Spacer 1 multiplier</t>
  </si>
  <si>
    <t>Spacer 1 components</t>
  </si>
  <si>
    <t>Category 6</t>
  </si>
  <si>
    <t>Calculator for small multiples column/bar graphs</t>
  </si>
  <si>
    <t>Learn more about this visual at http://www.thinkoutsidetheslide.com/small-multiples-calculator/</t>
  </si>
  <si>
    <t>Instructions</t>
  </si>
  <si>
    <t>In the Input table, enter the category labels in the first column</t>
  </si>
  <si>
    <t>Enter the maximum axis value for each graph in B33 to G33 (An error will show if the maximum is not greater than the highest value for that graph)</t>
  </si>
  <si>
    <t>Enter the space between the graphs in B36 (the same spacing is used between all graphs)</t>
  </si>
  <si>
    <t>Copy the values from the Results Data Table to create a stacked column graph or bar chart</t>
  </si>
  <si>
    <t>See formatting notes in the Sample Graphs section below</t>
  </si>
  <si>
    <t>Category labels</t>
  </si>
  <si>
    <t>Bottom/left graph</t>
  </si>
  <si>
    <t>Second graph</t>
  </si>
  <si>
    <t>Third graph</t>
  </si>
  <si>
    <t>Fourth graph</t>
  </si>
  <si>
    <t>Fifth graph</t>
  </si>
  <si>
    <t>Sixth graph</t>
  </si>
  <si>
    <t>Axis maximum</t>
  </si>
  <si>
    <t>(must set axis max to have graph calculated)</t>
  </si>
  <si>
    <t>Space between</t>
  </si>
  <si>
    <t>(same value is used between all graphs)</t>
  </si>
  <si>
    <t>Results Data Table for stacked column/bar graph</t>
  </si>
  <si>
    <t>Spacer 2</t>
  </si>
  <si>
    <t>Spacer 3</t>
  </si>
  <si>
    <t>Spacer 4</t>
  </si>
  <si>
    <t>Spacer 5</t>
  </si>
  <si>
    <t>Sample graphs</t>
  </si>
  <si>
    <t>You can copy the sample graphs below into PowerPoint instead of creating the graph in PowerPoint.</t>
  </si>
  <si>
    <t>Adjust the data used to create the graph to match the columns and rows in the data table for your data</t>
  </si>
  <si>
    <t>To create the sample graphs below, we copied the values from the Data table above to here:</t>
  </si>
  <si>
    <t>BR</t>
  </si>
  <si>
    <t>COR</t>
  </si>
  <si>
    <t>CA</t>
  </si>
  <si>
    <t>VIT</t>
  </si>
  <si>
    <t>AMCC</t>
  </si>
  <si>
    <t>Then we created the graphs by selecting the appropriate data ranges.</t>
  </si>
  <si>
    <t>Each of the Spacer segments is set to No Fill and No Line</t>
  </si>
  <si>
    <t>Data labels for the values were added to the segments that are shown</t>
  </si>
  <si>
    <t>The baselines on the graphs are gridlines spaced at (axis maximum) + (spacing) because each graph is the same size</t>
  </si>
  <si>
    <t>If the graphs are not the same size, the baselines must be added manually (hold Shift to draw a straight line)</t>
  </si>
  <si>
    <t>Add text box labels to add extra explanatory text</t>
  </si>
  <si>
    <t>Small multiples bar chart</t>
  </si>
  <si>
    <t>Small multiples column graph</t>
  </si>
  <si>
    <t>Small multiples</t>
  </si>
  <si>
    <t>Eleventh:</t>
  </si>
  <si>
    <t>Twelfth</t>
  </si>
  <si>
    <t>Thirteenth</t>
  </si>
  <si>
    <t>Fourteenth</t>
  </si>
  <si>
    <t>Fifteenth</t>
  </si>
  <si>
    <t>Note: Cells AA9 to AJ37 contain formulas that perform the calculations required to produce the results. Changing or deleting these cells will produce invalid results.</t>
  </si>
  <si>
    <t>Twelfth:</t>
  </si>
  <si>
    <t>Thirteenth:</t>
  </si>
  <si>
    <t>Fourteenth:</t>
  </si>
  <si>
    <t>Fifteenth:</t>
  </si>
  <si>
    <t>Component 9</t>
  </si>
  <si>
    <t>Component 10</t>
  </si>
  <si>
    <t>Component 11</t>
  </si>
  <si>
    <t>Component 12</t>
  </si>
  <si>
    <t>Component 13</t>
  </si>
  <si>
    <t>Component 14</t>
  </si>
  <si>
    <t>Component 15</t>
  </si>
  <si>
    <t>Row 11</t>
  </si>
  <si>
    <t>Row 12</t>
  </si>
  <si>
    <t>Row 13</t>
  </si>
  <si>
    <t>Row 14</t>
  </si>
  <si>
    <t>Row 15</t>
  </si>
  <si>
    <t>Row 16</t>
  </si>
  <si>
    <t>Row 17</t>
  </si>
  <si>
    <t>Note: Cells K13 to AB35 contain formulas that perform the calculations required to produce the results. Changing or deleting these cells will produce invalid results.</t>
  </si>
  <si>
    <t>Enter the values for each graph in columns B through G (up to 6 graphs) (enter zero if needed so there is a value for each category)</t>
  </si>
  <si>
    <t>Funnel</t>
  </si>
  <si>
    <t>Funnel Chart Calculator</t>
  </si>
  <si>
    <t>A funnel chart shows how a starting amount is reduced or grows with each step in a process.</t>
  </si>
  <si>
    <t>Learn more about this visual at www.ThinkOutsideTheSlide.com/funnel-chart-calculator/</t>
  </si>
  <si>
    <t>Enter the names and values for each step in order</t>
  </si>
  <si>
    <t>The results table can be pasted into the stacked bar chart data table in Excel or PowerPoint</t>
  </si>
  <si>
    <t>Max</t>
  </si>
  <si>
    <t>Spacer</t>
  </si>
  <si>
    <t>Bar</t>
  </si>
  <si>
    <t>Step 1</t>
  </si>
  <si>
    <t>Step 2</t>
  </si>
  <si>
    <t>Step 3</t>
  </si>
  <si>
    <t>Step 4</t>
  </si>
  <si>
    <t>Step 5</t>
  </si>
  <si>
    <t>Step 6</t>
  </si>
  <si>
    <t>Step 7</t>
  </si>
  <si>
    <t>Step 8</t>
  </si>
  <si>
    <t>Step 9</t>
  </si>
  <si>
    <t>Step</t>
  </si>
  <si>
    <t>Additional notes for creating the funnel chart in PowerPoint</t>
  </si>
  <si>
    <t>1. Set the Spacer segment to No Fill</t>
  </si>
  <si>
    <t>2. Remove: the legend, vertical gridlines</t>
  </si>
  <si>
    <t>3. Format the vertical axis as follows: Categories in reverse order; no tick marks, Line color to No Line</t>
  </si>
  <si>
    <t>4. Replace the horizontal axis with data labels in the center of the Bar segment</t>
  </si>
  <si>
    <t>5. Format the Bar data series and set the Gap Width to 30% so the bars are close together</t>
  </si>
  <si>
    <t>Note: Cells N8 to O24 contain formulas that perform the calculations required to produce the results. Changing or deleting these cells will produce invalid results.</t>
  </si>
  <si>
    <t>©2016 Dave Paradi of ThinkOutsideTheSlide.com</t>
  </si>
  <si>
    <t xml:space="preserve">Start </t>
  </si>
  <si>
    <t>Enter the name and value for the starting value and up to 15 components of the change between the starting and ending value.</t>
  </si>
  <si>
    <t>The Results table will give you the values you need to copy into the Excel or PowerPoint stacked column data table in order to create the waterfall graph.</t>
  </si>
  <si>
    <t>Click here to watch videos on how to use each calculator.</t>
  </si>
</sst>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Calibri"/>
      <family val="2"/>
      <scheme val="minor"/>
    </font>
    <font>
      <b/>
      <sz val="11"/>
      <color theme="1"/>
      <name val="Calibri"/>
      <family val="2"/>
      <scheme val="minor"/>
    </font>
    <font>
      <b/>
      <sz val="14"/>
      <color theme="1"/>
      <name val="Calibri"/>
      <family val="2"/>
      <scheme val="minor"/>
    </font>
    <font>
      <sz val="11"/>
      <color rgb="FFFFFFCC"/>
      <name val="Calibri"/>
      <family val="2"/>
      <scheme val="minor"/>
    </font>
    <font>
      <u/>
      <sz val="11"/>
      <color theme="10"/>
      <name val="Calibri"/>
      <family val="2"/>
      <scheme val="minor"/>
    </font>
    <font>
      <sz val="8"/>
      <color theme="1"/>
      <name val="Calibri"/>
      <family val="2"/>
      <scheme val="minor"/>
    </font>
    <font>
      <b/>
      <i/>
      <sz val="11"/>
      <color theme="1"/>
      <name val="Calibri"/>
      <family val="2"/>
      <scheme val="minor"/>
    </font>
    <font>
      <u/>
      <sz val="11"/>
      <color theme="11"/>
      <name val="Calibri"/>
      <family val="2"/>
      <scheme val="minor"/>
    </font>
    <font>
      <b/>
      <i/>
      <sz val="11"/>
      <color rgb="FF000000"/>
      <name val="Calibri"/>
      <family val="2"/>
      <scheme val="minor"/>
    </font>
    <font>
      <sz val="11"/>
      <name val="Calibri"/>
      <family val="2"/>
      <scheme val="minor"/>
    </font>
    <font>
      <sz val="12"/>
      <color theme="1"/>
      <name val="Calibri"/>
      <family val="2"/>
      <charset val="129"/>
      <scheme val="minor"/>
    </font>
    <font>
      <sz val="11"/>
      <color theme="1"/>
      <name val="Calibri"/>
      <family val="2"/>
      <charset val="129"/>
      <scheme val="minor"/>
    </font>
    <font>
      <u/>
      <sz val="12"/>
      <color theme="10"/>
      <name val="Calibri"/>
      <family val="2"/>
      <charset val="129"/>
      <scheme val="minor"/>
    </font>
    <font>
      <u/>
      <sz val="11"/>
      <color theme="10"/>
      <name val="Calibri"/>
      <family val="2"/>
      <charset val="129"/>
      <scheme val="minor"/>
    </font>
    <font>
      <b/>
      <i/>
      <sz val="12"/>
      <color theme="1"/>
      <name val="Calibri"/>
      <family val="2"/>
      <scheme val="minor"/>
    </font>
    <font>
      <b/>
      <sz val="12"/>
      <color theme="1"/>
      <name val="Calibri"/>
      <family val="2"/>
      <scheme val="minor"/>
    </font>
    <font>
      <b/>
      <sz val="12"/>
      <color rgb="FFFF0000"/>
      <name val="Calibri"/>
      <family val="2"/>
      <scheme val="minor"/>
    </font>
    <font>
      <sz val="12"/>
      <color rgb="FFFFFFCC"/>
      <name val="Calibri"/>
      <family val="2"/>
      <charset val="129"/>
      <scheme val="minor"/>
    </font>
    <font>
      <sz val="11"/>
      <color theme="1" tint="0.499984740745262"/>
      <name val="Calibri"/>
      <family val="2"/>
      <scheme val="minor"/>
    </font>
  </fonts>
  <fills count="5">
    <fill>
      <patternFill patternType="none"/>
    </fill>
    <fill>
      <patternFill patternType="gray125"/>
    </fill>
    <fill>
      <patternFill patternType="solid">
        <fgColor theme="0" tint="-0.14996795556505021"/>
        <bgColor indexed="64"/>
      </patternFill>
    </fill>
    <fill>
      <patternFill patternType="solid">
        <fgColor theme="3" tint="0.79998168889431442"/>
        <bgColor indexed="64"/>
      </patternFill>
    </fill>
    <fill>
      <patternFill patternType="solid">
        <fgColor theme="0" tint="-4.9989318521683403E-2"/>
        <bgColor indexed="64"/>
      </patternFill>
    </fill>
  </fills>
  <borders count="17">
    <border>
      <left/>
      <right/>
      <top/>
      <bottom/>
      <diagonal/>
    </border>
    <border>
      <left/>
      <right style="thick">
        <color auto="1"/>
      </right>
      <top/>
      <bottom/>
      <diagonal/>
    </border>
    <border>
      <left style="hair">
        <color auto="1"/>
      </left>
      <right style="hair">
        <color auto="1"/>
      </right>
      <top style="hair">
        <color auto="1"/>
      </top>
      <bottom style="hair">
        <color auto="1"/>
      </bottom>
      <diagonal/>
    </border>
    <border>
      <left style="hair">
        <color auto="1"/>
      </left>
      <right style="thick">
        <color auto="1"/>
      </right>
      <top style="hair">
        <color auto="1"/>
      </top>
      <bottom style="hair">
        <color auto="1"/>
      </bottom>
      <diagonal/>
    </border>
    <border>
      <left/>
      <right style="hair">
        <color auto="1"/>
      </right>
      <top style="hair">
        <color auto="1"/>
      </top>
      <bottom style="hair">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bottom/>
      <diagonal/>
    </border>
    <border>
      <left style="thin">
        <color auto="1"/>
      </left>
      <right style="thin">
        <color auto="1"/>
      </right>
      <top/>
      <bottom/>
      <diagonal/>
    </border>
    <border>
      <left style="thin">
        <color auto="1"/>
      </left>
      <right/>
      <top/>
      <bottom/>
      <diagonal/>
    </border>
  </borders>
  <cellStyleXfs count="7">
    <xf numFmtId="0" fontId="0" fillId="0" borderId="0"/>
    <xf numFmtId="0" fontId="4"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10" fillId="0" borderId="0"/>
    <xf numFmtId="0" fontId="12" fillId="0" borderId="0" applyNumberFormat="0" applyFill="0" applyBorder="0" applyAlignment="0" applyProtection="0"/>
  </cellStyleXfs>
  <cellXfs count="66">
    <xf numFmtId="0" fontId="0" fillId="0" borderId="0" xfId="0"/>
    <xf numFmtId="0" fontId="0" fillId="0" borderId="0" xfId="0" applyBorder="1"/>
    <xf numFmtId="0" fontId="2" fillId="0" borderId="0" xfId="0" applyFont="1"/>
    <xf numFmtId="0" fontId="3" fillId="0" borderId="0" xfId="0" applyFont="1"/>
    <xf numFmtId="0" fontId="0" fillId="2" borderId="0" xfId="0" applyFill="1"/>
    <xf numFmtId="0" fontId="1" fillId="0" borderId="0" xfId="0" applyFont="1"/>
    <xf numFmtId="0" fontId="4" fillId="0" borderId="0" xfId="1"/>
    <xf numFmtId="0" fontId="0" fillId="3" borderId="0" xfId="0" applyFill="1"/>
    <xf numFmtId="0" fontId="5" fillId="0" borderId="0" xfId="0" applyFont="1"/>
    <xf numFmtId="0" fontId="0" fillId="0" borderId="1" xfId="0" applyBorder="1"/>
    <xf numFmtId="0" fontId="3" fillId="0" borderId="0" xfId="0" quotePrefix="1" applyFont="1"/>
    <xf numFmtId="0" fontId="0" fillId="2" borderId="2" xfId="0" applyFill="1" applyBorder="1"/>
    <xf numFmtId="0" fontId="0" fillId="2" borderId="3" xfId="0" applyFill="1" applyBorder="1"/>
    <xf numFmtId="0" fontId="0" fillId="2" borderId="4" xfId="0" applyFill="1" applyBorder="1"/>
    <xf numFmtId="0" fontId="0" fillId="4" borderId="0" xfId="0" applyFill="1"/>
    <xf numFmtId="0" fontId="0" fillId="0" borderId="0" xfId="0" applyAlignment="1">
      <alignment vertical="top"/>
    </xf>
    <xf numFmtId="0" fontId="6" fillId="0" borderId="0" xfId="0" applyFont="1"/>
    <xf numFmtId="0" fontId="8" fillId="0" borderId="0" xfId="0" applyFont="1"/>
    <xf numFmtId="0" fontId="9" fillId="0" borderId="0" xfId="1" applyFont="1"/>
    <xf numFmtId="2" fontId="0" fillId="0" borderId="0" xfId="0" applyNumberFormat="1"/>
    <xf numFmtId="0" fontId="2" fillId="0" borderId="0" xfId="5" applyFont="1"/>
    <xf numFmtId="0" fontId="10" fillId="0" borderId="0" xfId="5"/>
    <xf numFmtId="0" fontId="11" fillId="0" borderId="0" xfId="5" applyFont="1"/>
    <xf numFmtId="0" fontId="13" fillId="0" borderId="0" xfId="6" applyFont="1"/>
    <xf numFmtId="0" fontId="14" fillId="0" borderId="0" xfId="5" applyFont="1"/>
    <xf numFmtId="0" fontId="10" fillId="2" borderId="0" xfId="5" applyFill="1"/>
    <xf numFmtId="0" fontId="15" fillId="0" borderId="0" xfId="5" applyFont="1" applyAlignment="1">
      <alignment horizontal="right"/>
    </xf>
    <xf numFmtId="0" fontId="16" fillId="0" borderId="0" xfId="5" applyFont="1"/>
    <xf numFmtId="0" fontId="10" fillId="3" borderId="0" xfId="5" applyFill="1"/>
    <xf numFmtId="0" fontId="1" fillId="0" borderId="0" xfId="5" applyFont="1"/>
    <xf numFmtId="0" fontId="6" fillId="0" borderId="0" xfId="5" applyFont="1"/>
    <xf numFmtId="0" fontId="5" fillId="0" borderId="0" xfId="5" applyFont="1"/>
    <xf numFmtId="0" fontId="17" fillId="0" borderId="0" xfId="5" applyFont="1"/>
    <xf numFmtId="0" fontId="10" fillId="2" borderId="0" xfId="5" applyNumberFormat="1" applyFill="1"/>
    <xf numFmtId="0" fontId="4" fillId="0" borderId="0" xfId="1"/>
    <xf numFmtId="0" fontId="0" fillId="0" borderId="0" xfId="0" applyAlignment="1">
      <alignment vertical="top" wrapText="1"/>
    </xf>
    <xf numFmtId="0" fontId="15" fillId="0" borderId="0" xfId="0" applyFont="1"/>
    <xf numFmtId="0" fontId="0" fillId="4" borderId="5" xfId="0" applyFill="1" applyBorder="1"/>
    <xf numFmtId="0" fontId="0" fillId="4" borderId="6" xfId="0" applyFill="1" applyBorder="1"/>
    <xf numFmtId="0" fontId="0" fillId="4" borderId="7" xfId="0" applyFill="1" applyBorder="1"/>
    <xf numFmtId="16" fontId="0" fillId="4" borderId="8" xfId="0" quotePrefix="1" applyNumberFormat="1" applyFill="1" applyBorder="1"/>
    <xf numFmtId="0" fontId="0" fillId="4" borderId="9" xfId="0" applyFill="1" applyBorder="1"/>
    <xf numFmtId="0" fontId="0" fillId="4" borderId="10" xfId="0" applyFill="1" applyBorder="1"/>
    <xf numFmtId="0" fontId="0" fillId="4" borderId="8" xfId="0" quotePrefix="1" applyFill="1" applyBorder="1"/>
    <xf numFmtId="0" fontId="0" fillId="4" borderId="8" xfId="0" applyFill="1" applyBorder="1"/>
    <xf numFmtId="0" fontId="0" fillId="4" borderId="11" xfId="0" applyFill="1" applyBorder="1"/>
    <xf numFmtId="0" fontId="0" fillId="4" borderId="12" xfId="0" applyFill="1" applyBorder="1"/>
    <xf numFmtId="0" fontId="0" fillId="4" borderId="13" xfId="0" applyFill="1" applyBorder="1"/>
    <xf numFmtId="0" fontId="0" fillId="4" borderId="14" xfId="0" applyFill="1" applyBorder="1"/>
    <xf numFmtId="0" fontId="0" fillId="4" borderId="15" xfId="0" applyFill="1" applyBorder="1"/>
    <xf numFmtId="0" fontId="0" fillId="4" borderId="16" xfId="0" applyFill="1" applyBorder="1"/>
    <xf numFmtId="0" fontId="0" fillId="0" borderId="5" xfId="0" applyBorder="1"/>
    <xf numFmtId="0" fontId="0" fillId="0" borderId="6" xfId="0" applyBorder="1"/>
    <xf numFmtId="0" fontId="0" fillId="0" borderId="7" xfId="0" applyBorder="1"/>
    <xf numFmtId="0" fontId="4" fillId="0" borderId="0" xfId="1"/>
    <xf numFmtId="0" fontId="10" fillId="0" borderId="0" xfId="5"/>
    <xf numFmtId="0" fontId="18" fillId="0" borderId="0" xfId="0" applyFont="1"/>
    <xf numFmtId="0" fontId="14" fillId="0" borderId="0" xfId="0" applyFont="1"/>
    <xf numFmtId="0" fontId="0" fillId="2" borderId="0" xfId="0" applyNumberFormat="1" applyFill="1"/>
    <xf numFmtId="0" fontId="0" fillId="0" borderId="0" xfId="0" applyAlignment="1">
      <alignment vertical="top" wrapText="1"/>
    </xf>
    <xf numFmtId="0" fontId="4" fillId="0" borderId="0" xfId="1" applyAlignment="1">
      <alignment vertical="top" wrapText="1"/>
    </xf>
    <xf numFmtId="0" fontId="4" fillId="0" borderId="0" xfId="1"/>
    <xf numFmtId="0" fontId="10" fillId="0" borderId="0" xfId="5" applyFill="1" applyBorder="1" applyAlignment="1">
      <alignment vertical="top" wrapText="1"/>
    </xf>
    <xf numFmtId="0" fontId="10" fillId="0" borderId="0" xfId="5" applyAlignment="1">
      <alignment vertical="top" wrapText="1"/>
    </xf>
    <xf numFmtId="0" fontId="10" fillId="0" borderId="0" xfId="5"/>
    <xf numFmtId="0" fontId="10" fillId="0" borderId="0" xfId="5" applyFill="1" applyBorder="1"/>
  </cellXfs>
  <cellStyles count="7">
    <cellStyle name="Followed Hyperlink" xfId="2" builtinId="9" hidden="1"/>
    <cellStyle name="Followed Hyperlink" xfId="3" builtinId="9" hidden="1"/>
    <cellStyle name="Followed Hyperlink" xfId="4" builtinId="9" hidden="1"/>
    <cellStyle name="Hyperlink" xfId="1" builtinId="8"/>
    <cellStyle name="Hyperlink 2" xfId="6"/>
    <cellStyle name="Normal" xfId="0" builtinId="0"/>
    <cellStyle name="Normal 2" xf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'Small multiples'!$B$67</c:f>
              <c:strCache>
                <c:ptCount val="1"/>
                <c:pt idx="0">
                  <c:v>Segment 1</c:v>
                </c:pt>
              </c:strCache>
            </c:strRef>
          </c:tx>
          <c:invertIfNegative val="0"/>
          <c:dLbls>
            <c:txPr>
              <a:bodyPr/>
              <a:lstStyle/>
              <a:p>
                <a:pPr>
                  <a:defRPr>
                    <a:solidFill>
                      <a:schemeClr val="bg1"/>
                    </a:solidFill>
                  </a:defRPr>
                </a:pPr>
                <a:endParaRPr lang="en-US"/>
              </a:p>
            </c:txPr>
            <c:dLblPos val="ctr"/>
            <c:showLegendKey val="0"/>
            <c:showVal val="1"/>
            <c:showCatName val="0"/>
            <c:showSerName val="0"/>
            <c:showPercent val="0"/>
            <c:showBubbleSize val="0"/>
            <c:showLeaderLines val="0"/>
          </c:dLbls>
          <c:cat>
            <c:strRef>
              <c:f>'Small multiples'!$A$68:$A$72</c:f>
              <c:strCache>
                <c:ptCount val="5"/>
                <c:pt idx="0">
                  <c:v>BR</c:v>
                </c:pt>
                <c:pt idx="1">
                  <c:v>COR</c:v>
                </c:pt>
                <c:pt idx="2">
                  <c:v>CA</c:v>
                </c:pt>
                <c:pt idx="3">
                  <c:v>VIT</c:v>
                </c:pt>
                <c:pt idx="4">
                  <c:v>AMCC</c:v>
                </c:pt>
              </c:strCache>
            </c:strRef>
          </c:cat>
          <c:val>
            <c:numRef>
              <c:f>'Small multiples'!$B$68:$B$72</c:f>
              <c:numCache>
                <c:formatCode>General</c:formatCode>
                <c:ptCount val="5"/>
                <c:pt idx="0">
                  <c:v>4.2</c:v>
                </c:pt>
                <c:pt idx="1">
                  <c:v>4</c:v>
                </c:pt>
                <c:pt idx="2">
                  <c:v>3.2</c:v>
                </c:pt>
                <c:pt idx="3">
                  <c:v>3.1</c:v>
                </c:pt>
                <c:pt idx="4">
                  <c:v>1.5</c:v>
                </c:pt>
              </c:numCache>
            </c:numRef>
          </c:val>
        </c:ser>
        <c:ser>
          <c:idx val="1"/>
          <c:order val="1"/>
          <c:tx>
            <c:strRef>
              <c:f>'Small multiples'!$C$67</c:f>
              <c:strCache>
                <c:ptCount val="1"/>
                <c:pt idx="0">
                  <c:v>Spacer 1</c:v>
                </c:pt>
              </c:strCache>
            </c:strRef>
          </c:tx>
          <c:spPr>
            <a:noFill/>
          </c:spPr>
          <c:invertIfNegative val="0"/>
          <c:cat>
            <c:strRef>
              <c:f>'Small multiples'!$A$68:$A$72</c:f>
              <c:strCache>
                <c:ptCount val="5"/>
                <c:pt idx="0">
                  <c:v>BR</c:v>
                </c:pt>
                <c:pt idx="1">
                  <c:v>COR</c:v>
                </c:pt>
                <c:pt idx="2">
                  <c:v>CA</c:v>
                </c:pt>
                <c:pt idx="3">
                  <c:v>VIT</c:v>
                </c:pt>
                <c:pt idx="4">
                  <c:v>AMCC</c:v>
                </c:pt>
              </c:strCache>
            </c:strRef>
          </c:cat>
          <c:val>
            <c:numRef>
              <c:f>'Small multiples'!$C$68:$C$72</c:f>
              <c:numCache>
                <c:formatCode>General</c:formatCode>
                <c:ptCount val="5"/>
                <c:pt idx="0">
                  <c:v>3.3</c:v>
                </c:pt>
                <c:pt idx="1">
                  <c:v>3.5</c:v>
                </c:pt>
                <c:pt idx="2">
                  <c:v>4.3</c:v>
                </c:pt>
                <c:pt idx="3">
                  <c:v>4.4000000000000004</c:v>
                </c:pt>
                <c:pt idx="4">
                  <c:v>6</c:v>
                </c:pt>
              </c:numCache>
            </c:numRef>
          </c:val>
        </c:ser>
        <c:ser>
          <c:idx val="2"/>
          <c:order val="2"/>
          <c:tx>
            <c:strRef>
              <c:f>'Small multiples'!$D$67</c:f>
              <c:strCache>
                <c:ptCount val="1"/>
                <c:pt idx="0">
                  <c:v>Segment 2</c:v>
                </c:pt>
              </c:strCache>
            </c:strRef>
          </c:tx>
          <c:spPr>
            <a:solidFill>
              <a:schemeClr val="accent2"/>
            </a:solidFill>
          </c:spPr>
          <c:invertIfNegative val="0"/>
          <c:dLbls>
            <c:dLblPos val="ctr"/>
            <c:showLegendKey val="0"/>
            <c:showVal val="1"/>
            <c:showCatName val="0"/>
            <c:showSerName val="0"/>
            <c:showPercent val="0"/>
            <c:showBubbleSize val="0"/>
            <c:showLeaderLines val="0"/>
          </c:dLbls>
          <c:cat>
            <c:strRef>
              <c:f>'Small multiples'!$A$68:$A$72</c:f>
              <c:strCache>
                <c:ptCount val="5"/>
                <c:pt idx="0">
                  <c:v>BR</c:v>
                </c:pt>
                <c:pt idx="1">
                  <c:v>COR</c:v>
                </c:pt>
                <c:pt idx="2">
                  <c:v>CA</c:v>
                </c:pt>
                <c:pt idx="3">
                  <c:v>VIT</c:v>
                </c:pt>
                <c:pt idx="4">
                  <c:v>AMCC</c:v>
                </c:pt>
              </c:strCache>
            </c:strRef>
          </c:cat>
          <c:val>
            <c:numRef>
              <c:f>'Small multiples'!$D$68:$D$72</c:f>
              <c:numCache>
                <c:formatCode>General</c:formatCode>
                <c:ptCount val="5"/>
                <c:pt idx="0">
                  <c:v>4.9000000000000004</c:v>
                </c:pt>
                <c:pt idx="1">
                  <c:v>4.0999999999999996</c:v>
                </c:pt>
                <c:pt idx="2">
                  <c:v>2</c:v>
                </c:pt>
                <c:pt idx="3">
                  <c:v>2.5</c:v>
                </c:pt>
                <c:pt idx="4">
                  <c:v>1.9</c:v>
                </c:pt>
              </c:numCache>
            </c:numRef>
          </c:val>
        </c:ser>
        <c:ser>
          <c:idx val="3"/>
          <c:order val="3"/>
          <c:tx>
            <c:strRef>
              <c:f>'Small multiples'!$E$67</c:f>
              <c:strCache>
                <c:ptCount val="1"/>
                <c:pt idx="0">
                  <c:v>Spacer 2</c:v>
                </c:pt>
              </c:strCache>
            </c:strRef>
          </c:tx>
          <c:spPr>
            <a:noFill/>
          </c:spPr>
          <c:invertIfNegative val="0"/>
          <c:cat>
            <c:strRef>
              <c:f>'Small multiples'!$A$68:$A$72</c:f>
              <c:strCache>
                <c:ptCount val="5"/>
                <c:pt idx="0">
                  <c:v>BR</c:v>
                </c:pt>
                <c:pt idx="1">
                  <c:v>COR</c:v>
                </c:pt>
                <c:pt idx="2">
                  <c:v>CA</c:v>
                </c:pt>
                <c:pt idx="3">
                  <c:v>VIT</c:v>
                </c:pt>
                <c:pt idx="4">
                  <c:v>AMCC</c:v>
                </c:pt>
              </c:strCache>
            </c:strRef>
          </c:cat>
          <c:val>
            <c:numRef>
              <c:f>'Small multiples'!$E$68:$E$72</c:f>
              <c:numCache>
                <c:formatCode>General</c:formatCode>
                <c:ptCount val="5"/>
                <c:pt idx="0">
                  <c:v>2.5999999999999996</c:v>
                </c:pt>
                <c:pt idx="1">
                  <c:v>3.4000000000000004</c:v>
                </c:pt>
                <c:pt idx="2">
                  <c:v>5.5</c:v>
                </c:pt>
                <c:pt idx="3">
                  <c:v>5</c:v>
                </c:pt>
                <c:pt idx="4">
                  <c:v>5.6</c:v>
                </c:pt>
              </c:numCache>
            </c:numRef>
          </c:val>
        </c:ser>
        <c:ser>
          <c:idx val="4"/>
          <c:order val="4"/>
          <c:tx>
            <c:strRef>
              <c:f>'Small multiples'!$F$67</c:f>
              <c:strCache>
                <c:ptCount val="1"/>
                <c:pt idx="0">
                  <c:v>Segment 3</c:v>
                </c:pt>
              </c:strCache>
            </c:strRef>
          </c:tx>
          <c:spPr>
            <a:solidFill>
              <a:schemeClr val="accent3"/>
            </a:solidFill>
          </c:spPr>
          <c:invertIfNegative val="0"/>
          <c:dLbls>
            <c:dLblPos val="ctr"/>
            <c:showLegendKey val="0"/>
            <c:showVal val="1"/>
            <c:showCatName val="0"/>
            <c:showSerName val="0"/>
            <c:showPercent val="0"/>
            <c:showBubbleSize val="0"/>
            <c:showLeaderLines val="0"/>
          </c:dLbls>
          <c:cat>
            <c:strRef>
              <c:f>'Small multiples'!$A$68:$A$72</c:f>
              <c:strCache>
                <c:ptCount val="5"/>
                <c:pt idx="0">
                  <c:v>BR</c:v>
                </c:pt>
                <c:pt idx="1">
                  <c:v>COR</c:v>
                </c:pt>
                <c:pt idx="2">
                  <c:v>CA</c:v>
                </c:pt>
                <c:pt idx="3">
                  <c:v>VIT</c:v>
                </c:pt>
                <c:pt idx="4">
                  <c:v>AMCC</c:v>
                </c:pt>
              </c:strCache>
            </c:strRef>
          </c:cat>
          <c:val>
            <c:numRef>
              <c:f>'Small multiples'!$F$68:$F$72</c:f>
              <c:numCache>
                <c:formatCode>General</c:formatCode>
                <c:ptCount val="5"/>
                <c:pt idx="0">
                  <c:v>3.5</c:v>
                </c:pt>
                <c:pt idx="1">
                  <c:v>3.3</c:v>
                </c:pt>
                <c:pt idx="2">
                  <c:v>4.2</c:v>
                </c:pt>
                <c:pt idx="3">
                  <c:v>2.9</c:v>
                </c:pt>
                <c:pt idx="4">
                  <c:v>2.2000000000000002</c:v>
                </c:pt>
              </c:numCache>
            </c:numRef>
          </c:val>
        </c:ser>
        <c:ser>
          <c:idx val="5"/>
          <c:order val="5"/>
          <c:tx>
            <c:strRef>
              <c:f>'Small multiples'!$G$67</c:f>
              <c:strCache>
                <c:ptCount val="1"/>
                <c:pt idx="0">
                  <c:v>Spacer 3</c:v>
                </c:pt>
              </c:strCache>
            </c:strRef>
          </c:tx>
          <c:spPr>
            <a:noFill/>
          </c:spPr>
          <c:invertIfNegative val="0"/>
          <c:cat>
            <c:strRef>
              <c:f>'Small multiples'!$A$68:$A$72</c:f>
              <c:strCache>
                <c:ptCount val="5"/>
                <c:pt idx="0">
                  <c:v>BR</c:v>
                </c:pt>
                <c:pt idx="1">
                  <c:v>COR</c:v>
                </c:pt>
                <c:pt idx="2">
                  <c:v>CA</c:v>
                </c:pt>
                <c:pt idx="3">
                  <c:v>VIT</c:v>
                </c:pt>
                <c:pt idx="4">
                  <c:v>AMCC</c:v>
                </c:pt>
              </c:strCache>
            </c:strRef>
          </c:cat>
          <c:val>
            <c:numRef>
              <c:f>'Small multiples'!$G$68:$G$72</c:f>
              <c:numCache>
                <c:formatCode>General</c:formatCode>
                <c:ptCount val="5"/>
                <c:pt idx="0">
                  <c:v>4</c:v>
                </c:pt>
                <c:pt idx="1">
                  <c:v>4.2</c:v>
                </c:pt>
                <c:pt idx="2">
                  <c:v>3.3</c:v>
                </c:pt>
                <c:pt idx="3">
                  <c:v>4.5999999999999996</c:v>
                </c:pt>
                <c:pt idx="4">
                  <c:v>5.3</c:v>
                </c:pt>
              </c:numCache>
            </c:numRef>
          </c:val>
        </c:ser>
        <c:ser>
          <c:idx val="6"/>
          <c:order val="6"/>
          <c:tx>
            <c:strRef>
              <c:f>'Small multiples'!$H$67</c:f>
              <c:strCache>
                <c:ptCount val="1"/>
                <c:pt idx="0">
                  <c:v>Segment 4</c:v>
                </c:pt>
              </c:strCache>
            </c:strRef>
          </c:tx>
          <c:spPr>
            <a:solidFill>
              <a:schemeClr val="accent4"/>
            </a:solidFill>
          </c:spPr>
          <c:invertIfNegative val="0"/>
          <c:dLbls>
            <c:txPr>
              <a:bodyPr/>
              <a:lstStyle/>
              <a:p>
                <a:pPr>
                  <a:defRPr>
                    <a:solidFill>
                      <a:schemeClr val="bg1"/>
                    </a:solidFill>
                  </a:defRPr>
                </a:pPr>
                <a:endParaRPr lang="en-US"/>
              </a:p>
            </c:txPr>
            <c:dLblPos val="ctr"/>
            <c:showLegendKey val="0"/>
            <c:showVal val="1"/>
            <c:showCatName val="0"/>
            <c:showSerName val="0"/>
            <c:showPercent val="0"/>
            <c:showBubbleSize val="0"/>
            <c:showLeaderLines val="0"/>
          </c:dLbls>
          <c:cat>
            <c:strRef>
              <c:f>'Small multiples'!$A$68:$A$72</c:f>
              <c:strCache>
                <c:ptCount val="5"/>
                <c:pt idx="0">
                  <c:v>BR</c:v>
                </c:pt>
                <c:pt idx="1">
                  <c:v>COR</c:v>
                </c:pt>
                <c:pt idx="2">
                  <c:v>CA</c:v>
                </c:pt>
                <c:pt idx="3">
                  <c:v>VIT</c:v>
                </c:pt>
                <c:pt idx="4">
                  <c:v>AMCC</c:v>
                </c:pt>
              </c:strCache>
            </c:strRef>
          </c:cat>
          <c:val>
            <c:numRef>
              <c:f>'Small multiples'!$H$68:$H$72</c:f>
              <c:numCache>
                <c:formatCode>General</c:formatCode>
                <c:ptCount val="5"/>
                <c:pt idx="0">
                  <c:v>4.2</c:v>
                </c:pt>
                <c:pt idx="1">
                  <c:v>4</c:v>
                </c:pt>
                <c:pt idx="2">
                  <c:v>2</c:v>
                </c:pt>
                <c:pt idx="3">
                  <c:v>3.1</c:v>
                </c:pt>
                <c:pt idx="4">
                  <c:v>1.5</c:v>
                </c:pt>
              </c:numCache>
            </c:numRef>
          </c:val>
        </c:ser>
        <c:ser>
          <c:idx val="7"/>
          <c:order val="7"/>
          <c:tx>
            <c:strRef>
              <c:f>'Small multiples'!$I$67</c:f>
              <c:strCache>
                <c:ptCount val="1"/>
                <c:pt idx="0">
                  <c:v>Spacer 4</c:v>
                </c:pt>
              </c:strCache>
            </c:strRef>
          </c:tx>
          <c:spPr>
            <a:noFill/>
          </c:spPr>
          <c:invertIfNegative val="0"/>
          <c:cat>
            <c:strRef>
              <c:f>'Small multiples'!$A$68:$A$72</c:f>
              <c:strCache>
                <c:ptCount val="5"/>
                <c:pt idx="0">
                  <c:v>BR</c:v>
                </c:pt>
                <c:pt idx="1">
                  <c:v>COR</c:v>
                </c:pt>
                <c:pt idx="2">
                  <c:v>CA</c:v>
                </c:pt>
                <c:pt idx="3">
                  <c:v>VIT</c:v>
                </c:pt>
                <c:pt idx="4">
                  <c:v>AMCC</c:v>
                </c:pt>
              </c:strCache>
            </c:strRef>
          </c:cat>
          <c:val>
            <c:numRef>
              <c:f>'Small multiples'!$I$68:$I$72</c:f>
              <c:numCache>
                <c:formatCode>General</c:formatCode>
                <c:ptCount val="5"/>
                <c:pt idx="0">
                  <c:v>3.3</c:v>
                </c:pt>
                <c:pt idx="1">
                  <c:v>3.5</c:v>
                </c:pt>
                <c:pt idx="2">
                  <c:v>5.5</c:v>
                </c:pt>
                <c:pt idx="3">
                  <c:v>4.4000000000000004</c:v>
                </c:pt>
                <c:pt idx="4">
                  <c:v>6</c:v>
                </c:pt>
              </c:numCache>
            </c:numRef>
          </c:val>
        </c:ser>
        <c:ser>
          <c:idx val="8"/>
          <c:order val="8"/>
          <c:tx>
            <c:strRef>
              <c:f>'Small multiples'!$J$67</c:f>
              <c:strCache>
                <c:ptCount val="1"/>
                <c:pt idx="0">
                  <c:v>Segment 5</c:v>
                </c:pt>
              </c:strCache>
            </c:strRef>
          </c:tx>
          <c:spPr>
            <a:solidFill>
              <a:schemeClr val="accent6"/>
            </a:solidFill>
          </c:spPr>
          <c:invertIfNegative val="0"/>
          <c:dLbls>
            <c:dLblPos val="ctr"/>
            <c:showLegendKey val="0"/>
            <c:showVal val="1"/>
            <c:showCatName val="0"/>
            <c:showSerName val="0"/>
            <c:showPercent val="0"/>
            <c:showBubbleSize val="0"/>
            <c:showLeaderLines val="0"/>
          </c:dLbls>
          <c:cat>
            <c:strRef>
              <c:f>'Small multiples'!$A$68:$A$72</c:f>
              <c:strCache>
                <c:ptCount val="5"/>
                <c:pt idx="0">
                  <c:v>BR</c:v>
                </c:pt>
                <c:pt idx="1">
                  <c:v>COR</c:v>
                </c:pt>
                <c:pt idx="2">
                  <c:v>CA</c:v>
                </c:pt>
                <c:pt idx="3">
                  <c:v>VIT</c:v>
                </c:pt>
                <c:pt idx="4">
                  <c:v>AMCC</c:v>
                </c:pt>
              </c:strCache>
            </c:strRef>
          </c:cat>
          <c:val>
            <c:numRef>
              <c:f>'Small multiples'!$J$68:$J$72</c:f>
              <c:numCache>
                <c:formatCode>General</c:formatCode>
                <c:ptCount val="5"/>
                <c:pt idx="0">
                  <c:v>4.2</c:v>
                </c:pt>
                <c:pt idx="1">
                  <c:v>3.8</c:v>
                </c:pt>
                <c:pt idx="2">
                  <c:v>2.8</c:v>
                </c:pt>
                <c:pt idx="3">
                  <c:v>2.8</c:v>
                </c:pt>
                <c:pt idx="4">
                  <c:v>1.9</c:v>
                </c:pt>
              </c:numCache>
            </c:numRef>
          </c:val>
        </c:ser>
        <c:dLbls>
          <c:showLegendKey val="0"/>
          <c:showVal val="0"/>
          <c:showCatName val="0"/>
          <c:showSerName val="0"/>
          <c:showPercent val="0"/>
          <c:showBubbleSize val="0"/>
        </c:dLbls>
        <c:gapWidth val="70"/>
        <c:overlap val="100"/>
        <c:axId val="146994304"/>
        <c:axId val="146995840"/>
      </c:barChart>
      <c:catAx>
        <c:axId val="146994304"/>
        <c:scaling>
          <c:orientation val="maxMin"/>
        </c:scaling>
        <c:delete val="0"/>
        <c:axPos val="l"/>
        <c:majorTickMark val="none"/>
        <c:minorTickMark val="none"/>
        <c:tickLblPos val="nextTo"/>
        <c:spPr>
          <a:ln>
            <a:noFill/>
          </a:ln>
        </c:spPr>
        <c:crossAx val="146995840"/>
        <c:crosses val="autoZero"/>
        <c:auto val="1"/>
        <c:lblAlgn val="ctr"/>
        <c:lblOffset val="100"/>
        <c:noMultiLvlLbl val="0"/>
      </c:catAx>
      <c:valAx>
        <c:axId val="146995840"/>
        <c:scaling>
          <c:orientation val="minMax"/>
        </c:scaling>
        <c:delete val="1"/>
        <c:axPos val="t"/>
        <c:majorGridlines/>
        <c:numFmt formatCode="General" sourceLinked="1"/>
        <c:majorTickMark val="out"/>
        <c:minorTickMark val="none"/>
        <c:tickLblPos val="nextTo"/>
        <c:crossAx val="146994304"/>
        <c:crosses val="autoZero"/>
        <c:crossBetween val="between"/>
        <c:majorUnit val="7.5"/>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'Small multiples'!$B$67</c:f>
              <c:strCache>
                <c:ptCount val="1"/>
                <c:pt idx="0">
                  <c:v>Segment 1</c:v>
                </c:pt>
              </c:strCache>
            </c:strRef>
          </c:tx>
          <c:invertIfNegative val="0"/>
          <c:dLbls>
            <c:txPr>
              <a:bodyPr/>
              <a:lstStyle/>
              <a:p>
                <a:pPr>
                  <a:defRPr>
                    <a:solidFill>
                      <a:schemeClr val="bg1"/>
                    </a:solidFill>
                  </a:defRPr>
                </a:pPr>
                <a:endParaRPr lang="en-US"/>
              </a:p>
            </c:txPr>
            <c:dLblPos val="ctr"/>
            <c:showLegendKey val="0"/>
            <c:showVal val="1"/>
            <c:showCatName val="0"/>
            <c:showSerName val="0"/>
            <c:showPercent val="0"/>
            <c:showBubbleSize val="0"/>
            <c:showLeaderLines val="0"/>
          </c:dLbls>
          <c:cat>
            <c:strRef>
              <c:f>'Small multiples'!$A$68:$A$72</c:f>
              <c:strCache>
                <c:ptCount val="5"/>
                <c:pt idx="0">
                  <c:v>BR</c:v>
                </c:pt>
                <c:pt idx="1">
                  <c:v>COR</c:v>
                </c:pt>
                <c:pt idx="2">
                  <c:v>CA</c:v>
                </c:pt>
                <c:pt idx="3">
                  <c:v>VIT</c:v>
                </c:pt>
                <c:pt idx="4">
                  <c:v>AMCC</c:v>
                </c:pt>
              </c:strCache>
            </c:strRef>
          </c:cat>
          <c:val>
            <c:numRef>
              <c:f>'Small multiples'!$B$68:$B$72</c:f>
              <c:numCache>
                <c:formatCode>General</c:formatCode>
                <c:ptCount val="5"/>
                <c:pt idx="0">
                  <c:v>4.2</c:v>
                </c:pt>
                <c:pt idx="1">
                  <c:v>4</c:v>
                </c:pt>
                <c:pt idx="2">
                  <c:v>3.2</c:v>
                </c:pt>
                <c:pt idx="3">
                  <c:v>3.1</c:v>
                </c:pt>
                <c:pt idx="4">
                  <c:v>1.5</c:v>
                </c:pt>
              </c:numCache>
            </c:numRef>
          </c:val>
        </c:ser>
        <c:ser>
          <c:idx val="1"/>
          <c:order val="1"/>
          <c:tx>
            <c:strRef>
              <c:f>'Small multiples'!$C$67</c:f>
              <c:strCache>
                <c:ptCount val="1"/>
                <c:pt idx="0">
                  <c:v>Spacer 1</c:v>
                </c:pt>
              </c:strCache>
            </c:strRef>
          </c:tx>
          <c:spPr>
            <a:noFill/>
          </c:spPr>
          <c:invertIfNegative val="0"/>
          <c:cat>
            <c:strRef>
              <c:f>'Small multiples'!$A$68:$A$72</c:f>
              <c:strCache>
                <c:ptCount val="5"/>
                <c:pt idx="0">
                  <c:v>BR</c:v>
                </c:pt>
                <c:pt idx="1">
                  <c:v>COR</c:v>
                </c:pt>
                <c:pt idx="2">
                  <c:v>CA</c:v>
                </c:pt>
                <c:pt idx="3">
                  <c:v>VIT</c:v>
                </c:pt>
                <c:pt idx="4">
                  <c:v>AMCC</c:v>
                </c:pt>
              </c:strCache>
            </c:strRef>
          </c:cat>
          <c:val>
            <c:numRef>
              <c:f>'Small multiples'!$C$68:$C$72</c:f>
              <c:numCache>
                <c:formatCode>General</c:formatCode>
                <c:ptCount val="5"/>
                <c:pt idx="0">
                  <c:v>3.3</c:v>
                </c:pt>
                <c:pt idx="1">
                  <c:v>3.5</c:v>
                </c:pt>
                <c:pt idx="2">
                  <c:v>4.3</c:v>
                </c:pt>
                <c:pt idx="3">
                  <c:v>4.4000000000000004</c:v>
                </c:pt>
                <c:pt idx="4">
                  <c:v>6</c:v>
                </c:pt>
              </c:numCache>
            </c:numRef>
          </c:val>
        </c:ser>
        <c:ser>
          <c:idx val="2"/>
          <c:order val="2"/>
          <c:tx>
            <c:strRef>
              <c:f>'Small multiples'!$D$67</c:f>
              <c:strCache>
                <c:ptCount val="1"/>
                <c:pt idx="0">
                  <c:v>Segment 2</c:v>
                </c:pt>
              </c:strCache>
            </c:strRef>
          </c:tx>
          <c:spPr>
            <a:solidFill>
              <a:schemeClr val="accent2"/>
            </a:solidFill>
          </c:spPr>
          <c:invertIfNegative val="0"/>
          <c:dLbls>
            <c:dLblPos val="ctr"/>
            <c:showLegendKey val="0"/>
            <c:showVal val="1"/>
            <c:showCatName val="0"/>
            <c:showSerName val="0"/>
            <c:showPercent val="0"/>
            <c:showBubbleSize val="0"/>
            <c:showLeaderLines val="0"/>
          </c:dLbls>
          <c:cat>
            <c:strRef>
              <c:f>'Small multiples'!$A$68:$A$72</c:f>
              <c:strCache>
                <c:ptCount val="5"/>
                <c:pt idx="0">
                  <c:v>BR</c:v>
                </c:pt>
                <c:pt idx="1">
                  <c:v>COR</c:v>
                </c:pt>
                <c:pt idx="2">
                  <c:v>CA</c:v>
                </c:pt>
                <c:pt idx="3">
                  <c:v>VIT</c:v>
                </c:pt>
                <c:pt idx="4">
                  <c:v>AMCC</c:v>
                </c:pt>
              </c:strCache>
            </c:strRef>
          </c:cat>
          <c:val>
            <c:numRef>
              <c:f>'Small multiples'!$D$68:$D$72</c:f>
              <c:numCache>
                <c:formatCode>General</c:formatCode>
                <c:ptCount val="5"/>
                <c:pt idx="0">
                  <c:v>4.9000000000000004</c:v>
                </c:pt>
                <c:pt idx="1">
                  <c:v>4.0999999999999996</c:v>
                </c:pt>
                <c:pt idx="2">
                  <c:v>2</c:v>
                </c:pt>
                <c:pt idx="3">
                  <c:v>2.5</c:v>
                </c:pt>
                <c:pt idx="4">
                  <c:v>1.9</c:v>
                </c:pt>
              </c:numCache>
            </c:numRef>
          </c:val>
        </c:ser>
        <c:ser>
          <c:idx val="3"/>
          <c:order val="3"/>
          <c:tx>
            <c:strRef>
              <c:f>'Small multiples'!$E$67</c:f>
              <c:strCache>
                <c:ptCount val="1"/>
                <c:pt idx="0">
                  <c:v>Spacer 2</c:v>
                </c:pt>
              </c:strCache>
            </c:strRef>
          </c:tx>
          <c:spPr>
            <a:noFill/>
          </c:spPr>
          <c:invertIfNegative val="0"/>
          <c:cat>
            <c:strRef>
              <c:f>'Small multiples'!$A$68:$A$72</c:f>
              <c:strCache>
                <c:ptCount val="5"/>
                <c:pt idx="0">
                  <c:v>BR</c:v>
                </c:pt>
                <c:pt idx="1">
                  <c:v>COR</c:v>
                </c:pt>
                <c:pt idx="2">
                  <c:v>CA</c:v>
                </c:pt>
                <c:pt idx="3">
                  <c:v>VIT</c:v>
                </c:pt>
                <c:pt idx="4">
                  <c:v>AMCC</c:v>
                </c:pt>
              </c:strCache>
            </c:strRef>
          </c:cat>
          <c:val>
            <c:numRef>
              <c:f>'Small multiples'!$E$68:$E$72</c:f>
              <c:numCache>
                <c:formatCode>General</c:formatCode>
                <c:ptCount val="5"/>
                <c:pt idx="0">
                  <c:v>2.5999999999999996</c:v>
                </c:pt>
                <c:pt idx="1">
                  <c:v>3.4000000000000004</c:v>
                </c:pt>
                <c:pt idx="2">
                  <c:v>5.5</c:v>
                </c:pt>
                <c:pt idx="3">
                  <c:v>5</c:v>
                </c:pt>
                <c:pt idx="4">
                  <c:v>5.6</c:v>
                </c:pt>
              </c:numCache>
            </c:numRef>
          </c:val>
        </c:ser>
        <c:ser>
          <c:idx val="4"/>
          <c:order val="4"/>
          <c:tx>
            <c:strRef>
              <c:f>'Small multiples'!$F$67</c:f>
              <c:strCache>
                <c:ptCount val="1"/>
                <c:pt idx="0">
                  <c:v>Segment 3</c:v>
                </c:pt>
              </c:strCache>
            </c:strRef>
          </c:tx>
          <c:spPr>
            <a:solidFill>
              <a:schemeClr val="accent3"/>
            </a:solidFill>
          </c:spPr>
          <c:invertIfNegative val="0"/>
          <c:dLbls>
            <c:dLblPos val="ctr"/>
            <c:showLegendKey val="0"/>
            <c:showVal val="1"/>
            <c:showCatName val="0"/>
            <c:showSerName val="0"/>
            <c:showPercent val="0"/>
            <c:showBubbleSize val="0"/>
            <c:showLeaderLines val="0"/>
          </c:dLbls>
          <c:cat>
            <c:strRef>
              <c:f>'Small multiples'!$A$68:$A$72</c:f>
              <c:strCache>
                <c:ptCount val="5"/>
                <c:pt idx="0">
                  <c:v>BR</c:v>
                </c:pt>
                <c:pt idx="1">
                  <c:v>COR</c:v>
                </c:pt>
                <c:pt idx="2">
                  <c:v>CA</c:v>
                </c:pt>
                <c:pt idx="3">
                  <c:v>VIT</c:v>
                </c:pt>
                <c:pt idx="4">
                  <c:v>AMCC</c:v>
                </c:pt>
              </c:strCache>
            </c:strRef>
          </c:cat>
          <c:val>
            <c:numRef>
              <c:f>'Small multiples'!$F$68:$F$72</c:f>
              <c:numCache>
                <c:formatCode>General</c:formatCode>
                <c:ptCount val="5"/>
                <c:pt idx="0">
                  <c:v>3.5</c:v>
                </c:pt>
                <c:pt idx="1">
                  <c:v>3.3</c:v>
                </c:pt>
                <c:pt idx="2">
                  <c:v>4.2</c:v>
                </c:pt>
                <c:pt idx="3">
                  <c:v>2.9</c:v>
                </c:pt>
                <c:pt idx="4">
                  <c:v>2.2000000000000002</c:v>
                </c:pt>
              </c:numCache>
            </c:numRef>
          </c:val>
        </c:ser>
        <c:ser>
          <c:idx val="5"/>
          <c:order val="5"/>
          <c:tx>
            <c:strRef>
              <c:f>'Small multiples'!$G$67</c:f>
              <c:strCache>
                <c:ptCount val="1"/>
                <c:pt idx="0">
                  <c:v>Spacer 3</c:v>
                </c:pt>
              </c:strCache>
            </c:strRef>
          </c:tx>
          <c:spPr>
            <a:noFill/>
          </c:spPr>
          <c:invertIfNegative val="0"/>
          <c:cat>
            <c:strRef>
              <c:f>'Small multiples'!$A$68:$A$72</c:f>
              <c:strCache>
                <c:ptCount val="5"/>
                <c:pt idx="0">
                  <c:v>BR</c:v>
                </c:pt>
                <c:pt idx="1">
                  <c:v>COR</c:v>
                </c:pt>
                <c:pt idx="2">
                  <c:v>CA</c:v>
                </c:pt>
                <c:pt idx="3">
                  <c:v>VIT</c:v>
                </c:pt>
                <c:pt idx="4">
                  <c:v>AMCC</c:v>
                </c:pt>
              </c:strCache>
            </c:strRef>
          </c:cat>
          <c:val>
            <c:numRef>
              <c:f>'Small multiples'!$G$68:$G$72</c:f>
              <c:numCache>
                <c:formatCode>General</c:formatCode>
                <c:ptCount val="5"/>
                <c:pt idx="0">
                  <c:v>4</c:v>
                </c:pt>
                <c:pt idx="1">
                  <c:v>4.2</c:v>
                </c:pt>
                <c:pt idx="2">
                  <c:v>3.3</c:v>
                </c:pt>
                <c:pt idx="3">
                  <c:v>4.5999999999999996</c:v>
                </c:pt>
                <c:pt idx="4">
                  <c:v>5.3</c:v>
                </c:pt>
              </c:numCache>
            </c:numRef>
          </c:val>
        </c:ser>
        <c:ser>
          <c:idx val="6"/>
          <c:order val="6"/>
          <c:tx>
            <c:strRef>
              <c:f>'Small multiples'!$H$67</c:f>
              <c:strCache>
                <c:ptCount val="1"/>
                <c:pt idx="0">
                  <c:v>Segment 4</c:v>
                </c:pt>
              </c:strCache>
            </c:strRef>
          </c:tx>
          <c:spPr>
            <a:solidFill>
              <a:schemeClr val="accent4"/>
            </a:solidFill>
          </c:spPr>
          <c:invertIfNegative val="0"/>
          <c:dLbls>
            <c:txPr>
              <a:bodyPr/>
              <a:lstStyle/>
              <a:p>
                <a:pPr>
                  <a:defRPr>
                    <a:solidFill>
                      <a:schemeClr val="bg1"/>
                    </a:solidFill>
                  </a:defRPr>
                </a:pPr>
                <a:endParaRPr lang="en-US"/>
              </a:p>
            </c:txPr>
            <c:dLblPos val="ctr"/>
            <c:showLegendKey val="0"/>
            <c:showVal val="1"/>
            <c:showCatName val="0"/>
            <c:showSerName val="0"/>
            <c:showPercent val="0"/>
            <c:showBubbleSize val="0"/>
            <c:showLeaderLines val="0"/>
          </c:dLbls>
          <c:cat>
            <c:strRef>
              <c:f>'Small multiples'!$A$68:$A$72</c:f>
              <c:strCache>
                <c:ptCount val="5"/>
                <c:pt idx="0">
                  <c:v>BR</c:v>
                </c:pt>
                <c:pt idx="1">
                  <c:v>COR</c:v>
                </c:pt>
                <c:pt idx="2">
                  <c:v>CA</c:v>
                </c:pt>
                <c:pt idx="3">
                  <c:v>VIT</c:v>
                </c:pt>
                <c:pt idx="4">
                  <c:v>AMCC</c:v>
                </c:pt>
              </c:strCache>
            </c:strRef>
          </c:cat>
          <c:val>
            <c:numRef>
              <c:f>'Small multiples'!$H$68:$H$72</c:f>
              <c:numCache>
                <c:formatCode>General</c:formatCode>
                <c:ptCount val="5"/>
                <c:pt idx="0">
                  <c:v>4.2</c:v>
                </c:pt>
                <c:pt idx="1">
                  <c:v>4</c:v>
                </c:pt>
                <c:pt idx="2">
                  <c:v>2</c:v>
                </c:pt>
                <c:pt idx="3">
                  <c:v>3.1</c:v>
                </c:pt>
                <c:pt idx="4">
                  <c:v>1.5</c:v>
                </c:pt>
              </c:numCache>
            </c:numRef>
          </c:val>
        </c:ser>
        <c:ser>
          <c:idx val="7"/>
          <c:order val="7"/>
          <c:tx>
            <c:strRef>
              <c:f>'Small multiples'!$I$67</c:f>
              <c:strCache>
                <c:ptCount val="1"/>
                <c:pt idx="0">
                  <c:v>Spacer 4</c:v>
                </c:pt>
              </c:strCache>
            </c:strRef>
          </c:tx>
          <c:spPr>
            <a:noFill/>
          </c:spPr>
          <c:invertIfNegative val="0"/>
          <c:cat>
            <c:strRef>
              <c:f>'Small multiples'!$A$68:$A$72</c:f>
              <c:strCache>
                <c:ptCount val="5"/>
                <c:pt idx="0">
                  <c:v>BR</c:v>
                </c:pt>
                <c:pt idx="1">
                  <c:v>COR</c:v>
                </c:pt>
                <c:pt idx="2">
                  <c:v>CA</c:v>
                </c:pt>
                <c:pt idx="3">
                  <c:v>VIT</c:v>
                </c:pt>
                <c:pt idx="4">
                  <c:v>AMCC</c:v>
                </c:pt>
              </c:strCache>
            </c:strRef>
          </c:cat>
          <c:val>
            <c:numRef>
              <c:f>'Small multiples'!$I$68:$I$72</c:f>
              <c:numCache>
                <c:formatCode>General</c:formatCode>
                <c:ptCount val="5"/>
                <c:pt idx="0">
                  <c:v>3.3</c:v>
                </c:pt>
                <c:pt idx="1">
                  <c:v>3.5</c:v>
                </c:pt>
                <c:pt idx="2">
                  <c:v>5.5</c:v>
                </c:pt>
                <c:pt idx="3">
                  <c:v>4.4000000000000004</c:v>
                </c:pt>
                <c:pt idx="4">
                  <c:v>6</c:v>
                </c:pt>
              </c:numCache>
            </c:numRef>
          </c:val>
        </c:ser>
        <c:ser>
          <c:idx val="8"/>
          <c:order val="8"/>
          <c:tx>
            <c:strRef>
              <c:f>'Small multiples'!$J$67</c:f>
              <c:strCache>
                <c:ptCount val="1"/>
                <c:pt idx="0">
                  <c:v>Segment 5</c:v>
                </c:pt>
              </c:strCache>
            </c:strRef>
          </c:tx>
          <c:spPr>
            <a:solidFill>
              <a:schemeClr val="accent6"/>
            </a:solidFill>
          </c:spPr>
          <c:invertIfNegative val="0"/>
          <c:dLbls>
            <c:dLblPos val="ctr"/>
            <c:showLegendKey val="0"/>
            <c:showVal val="1"/>
            <c:showCatName val="0"/>
            <c:showSerName val="0"/>
            <c:showPercent val="0"/>
            <c:showBubbleSize val="0"/>
            <c:showLeaderLines val="0"/>
          </c:dLbls>
          <c:cat>
            <c:strRef>
              <c:f>'Small multiples'!$A$68:$A$72</c:f>
              <c:strCache>
                <c:ptCount val="5"/>
                <c:pt idx="0">
                  <c:v>BR</c:v>
                </c:pt>
                <c:pt idx="1">
                  <c:v>COR</c:v>
                </c:pt>
                <c:pt idx="2">
                  <c:v>CA</c:v>
                </c:pt>
                <c:pt idx="3">
                  <c:v>VIT</c:v>
                </c:pt>
                <c:pt idx="4">
                  <c:v>AMCC</c:v>
                </c:pt>
              </c:strCache>
            </c:strRef>
          </c:cat>
          <c:val>
            <c:numRef>
              <c:f>'Small multiples'!$J$68:$J$72</c:f>
              <c:numCache>
                <c:formatCode>General</c:formatCode>
                <c:ptCount val="5"/>
                <c:pt idx="0">
                  <c:v>4.2</c:v>
                </c:pt>
                <c:pt idx="1">
                  <c:v>3.8</c:v>
                </c:pt>
                <c:pt idx="2">
                  <c:v>2.8</c:v>
                </c:pt>
                <c:pt idx="3">
                  <c:v>2.8</c:v>
                </c:pt>
                <c:pt idx="4">
                  <c:v>1.9</c:v>
                </c:pt>
              </c:numCache>
            </c:numRef>
          </c:val>
        </c:ser>
        <c:dLbls>
          <c:showLegendKey val="0"/>
          <c:showVal val="0"/>
          <c:showCatName val="0"/>
          <c:showSerName val="0"/>
          <c:showPercent val="0"/>
          <c:showBubbleSize val="0"/>
        </c:dLbls>
        <c:gapWidth val="150"/>
        <c:overlap val="100"/>
        <c:axId val="155777280"/>
        <c:axId val="171302912"/>
      </c:barChart>
      <c:catAx>
        <c:axId val="155777280"/>
        <c:scaling>
          <c:orientation val="minMax"/>
        </c:scaling>
        <c:delete val="0"/>
        <c:axPos val="b"/>
        <c:majorTickMark val="none"/>
        <c:minorTickMark val="none"/>
        <c:tickLblPos val="nextTo"/>
        <c:spPr>
          <a:ln>
            <a:noFill/>
          </a:ln>
        </c:spPr>
        <c:crossAx val="171302912"/>
        <c:crosses val="autoZero"/>
        <c:auto val="1"/>
        <c:lblAlgn val="ctr"/>
        <c:lblOffset val="100"/>
        <c:noMultiLvlLbl val="0"/>
      </c:catAx>
      <c:valAx>
        <c:axId val="171302912"/>
        <c:scaling>
          <c:orientation val="minMax"/>
        </c:scaling>
        <c:delete val="1"/>
        <c:axPos val="l"/>
        <c:majorGridlines/>
        <c:numFmt formatCode="General" sourceLinked="1"/>
        <c:majorTickMark val="out"/>
        <c:minorTickMark val="none"/>
        <c:tickLblPos val="nextTo"/>
        <c:crossAx val="155777280"/>
        <c:crosses val="autoZero"/>
        <c:crossBetween val="between"/>
        <c:majorUnit val="7.5"/>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28576</xdr:colOff>
      <xdr:row>7</xdr:row>
      <xdr:rowOff>104776</xdr:rowOff>
    </xdr:from>
    <xdr:to>
      <xdr:col>6</xdr:col>
      <xdr:colOff>28576</xdr:colOff>
      <xdr:row>21</xdr:row>
      <xdr:rowOff>180976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1438276"/>
          <a:ext cx="3657600" cy="2743200"/>
        </a:xfrm>
        <a:prstGeom prst="rect">
          <a:avLst/>
        </a:prstGeom>
        <a:ln>
          <a:solidFill>
            <a:sysClr val="windowText" lastClr="000000"/>
          </a:solidFill>
        </a:ln>
      </xdr:spPr>
    </xdr:pic>
    <xdr:clientData/>
  </xdr:twoCellAnchor>
  <xdr:twoCellAnchor editAs="oneCell">
    <xdr:from>
      <xdr:col>7</xdr:col>
      <xdr:colOff>304800</xdr:colOff>
      <xdr:row>7</xdr:row>
      <xdr:rowOff>114300</xdr:rowOff>
    </xdr:from>
    <xdr:to>
      <xdr:col>13</xdr:col>
      <xdr:colOff>285750</xdr:colOff>
      <xdr:row>21</xdr:row>
      <xdr:rowOff>176213</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72000" y="2524125"/>
          <a:ext cx="3638550" cy="2728913"/>
        </a:xfrm>
        <a:prstGeom prst="rect">
          <a:avLst/>
        </a:prstGeom>
        <a:ln>
          <a:solidFill>
            <a:sysClr val="windowText" lastClr="000000"/>
          </a:solidFill>
        </a:ln>
      </xdr:spPr>
    </xdr:pic>
    <xdr:clientData/>
  </xdr:twoCellAnchor>
  <xdr:twoCellAnchor editAs="oneCell">
    <xdr:from>
      <xdr:col>0</xdr:col>
      <xdr:colOff>19050</xdr:colOff>
      <xdr:row>24</xdr:row>
      <xdr:rowOff>133351</xdr:rowOff>
    </xdr:from>
    <xdr:to>
      <xdr:col>6</xdr:col>
      <xdr:colOff>76199</xdr:colOff>
      <xdr:row>39</xdr:row>
      <xdr:rowOff>61913</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9050" y="5781676"/>
          <a:ext cx="3714749" cy="2786062"/>
        </a:xfrm>
        <a:prstGeom prst="rect">
          <a:avLst/>
        </a:prstGeom>
        <a:ln>
          <a:solidFill>
            <a:sysClr val="windowText" lastClr="000000"/>
          </a:solidFill>
        </a:ln>
      </xdr:spPr>
    </xdr:pic>
    <xdr:clientData/>
  </xdr:twoCellAnchor>
  <xdr:twoCellAnchor editAs="oneCell">
    <xdr:from>
      <xdr:col>7</xdr:col>
      <xdr:colOff>276225</xdr:colOff>
      <xdr:row>24</xdr:row>
      <xdr:rowOff>142875</xdr:rowOff>
    </xdr:from>
    <xdr:to>
      <xdr:col>13</xdr:col>
      <xdr:colOff>314325</xdr:colOff>
      <xdr:row>39</xdr:row>
      <xdr:rowOff>57150</xdr:rowOff>
    </xdr:to>
    <xdr:pic>
      <xdr:nvPicPr>
        <xdr:cNvPr id="5" name="Picture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543425" y="5791200"/>
          <a:ext cx="3695700" cy="2771775"/>
        </a:xfrm>
        <a:prstGeom prst="rect">
          <a:avLst/>
        </a:prstGeom>
        <a:ln>
          <a:solidFill>
            <a:sysClr val="windowText" lastClr="000000"/>
          </a:solidFill>
        </a:ln>
      </xdr:spPr>
    </xdr:pic>
    <xdr:clientData/>
  </xdr:twoCellAnchor>
  <xdr:twoCellAnchor editAs="oneCell">
    <xdr:from>
      <xdr:col>0</xdr:col>
      <xdr:colOff>28575</xdr:colOff>
      <xdr:row>43</xdr:row>
      <xdr:rowOff>0</xdr:rowOff>
    </xdr:from>
    <xdr:to>
      <xdr:col>6</xdr:col>
      <xdr:colOff>155575</xdr:colOff>
      <xdr:row>57</xdr:row>
      <xdr:rowOff>85725</xdr:rowOff>
    </xdr:to>
    <xdr:pic>
      <xdr:nvPicPr>
        <xdr:cNvPr id="6" name="Picture 5"/>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8575" y="9267825"/>
          <a:ext cx="3670300" cy="2752725"/>
        </a:xfrm>
        <a:prstGeom prst="rect">
          <a:avLst/>
        </a:prstGeom>
        <a:ln>
          <a:solidFill>
            <a:sysClr val="windowText" lastClr="000000"/>
          </a:solidFill>
        </a:ln>
      </xdr:spPr>
    </xdr:pic>
    <xdr:clientData/>
  </xdr:twoCellAnchor>
  <xdr:twoCellAnchor editAs="oneCell">
    <xdr:from>
      <xdr:col>7</xdr:col>
      <xdr:colOff>266700</xdr:colOff>
      <xdr:row>42</xdr:row>
      <xdr:rowOff>180976</xdr:rowOff>
    </xdr:from>
    <xdr:to>
      <xdr:col>13</xdr:col>
      <xdr:colOff>438150</xdr:colOff>
      <xdr:row>57</xdr:row>
      <xdr:rowOff>109538</xdr:rowOff>
    </xdr:to>
    <xdr:pic>
      <xdr:nvPicPr>
        <xdr:cNvPr id="7" name="Picture 6"/>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4400550" y="9258301"/>
          <a:ext cx="3714750" cy="2786062"/>
        </a:xfrm>
        <a:prstGeom prst="rect">
          <a:avLst/>
        </a:prstGeom>
        <a:ln>
          <a:solidFill>
            <a:sysClr val="windowText" lastClr="000000"/>
          </a:solidFill>
        </a:ln>
      </xdr:spPr>
    </xdr:pic>
    <xdr:clientData/>
  </xdr:twoCellAnchor>
  <xdr:twoCellAnchor editAs="oneCell">
    <xdr:from>
      <xdr:col>0</xdr:col>
      <xdr:colOff>19049</xdr:colOff>
      <xdr:row>60</xdr:row>
      <xdr:rowOff>171451</xdr:rowOff>
    </xdr:from>
    <xdr:to>
      <xdr:col>6</xdr:col>
      <xdr:colOff>133349</xdr:colOff>
      <xdr:row>75</xdr:row>
      <xdr:rowOff>57151</xdr:rowOff>
    </xdr:to>
    <xdr:pic>
      <xdr:nvPicPr>
        <xdr:cNvPr id="8" name="Picture 7"/>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9049" y="12677776"/>
          <a:ext cx="3657600" cy="2743200"/>
        </a:xfrm>
        <a:prstGeom prst="rect">
          <a:avLst/>
        </a:prstGeom>
        <a:ln>
          <a:solidFill>
            <a:sysClr val="windowText" lastClr="000000"/>
          </a:solid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142875</xdr:colOff>
      <xdr:row>81</xdr:row>
      <xdr:rowOff>42862</xdr:rowOff>
    </xdr:from>
    <xdr:to>
      <xdr:col>5</xdr:col>
      <xdr:colOff>161925</xdr:colOff>
      <xdr:row>95</xdr:row>
      <xdr:rowOff>119062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98</xdr:row>
      <xdr:rowOff>100012</xdr:rowOff>
    </xdr:from>
    <xdr:to>
      <xdr:col>5</xdr:col>
      <xdr:colOff>152400</xdr:colOff>
      <xdr:row>112</xdr:row>
      <xdr:rowOff>176212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thinkoutsidetheslide.com/videos-for-calculators-for-visual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thinkoutsidetheslide.com/wp-content/uploads/2013/12/WaterfallGraph4.png" TargetMode="External"/><Relationship Id="rId2" Type="http://schemas.openxmlformats.org/officeDocument/2006/relationships/hyperlink" Target="http://www.thinkoutsidetheslide.com/wp-content/uploads/2014/01/WaterfallGraphSegmentsCrossAxis2.png" TargetMode="External"/><Relationship Id="rId1" Type="http://schemas.openxmlformats.org/officeDocument/2006/relationships/hyperlink" Target="http://www.thinkoutsidetheslide.com/waterfall-graph-calculator/"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thinkoutsidetheslide.com/wp-content/uploads/2013/12/ProportionalSideBySide10.png" TargetMode="External"/><Relationship Id="rId2" Type="http://schemas.openxmlformats.org/officeDocument/2006/relationships/hyperlink" Target="http://www.thinkoutsidetheslide.com/wp-content/uploads/2013/12/ProportionalSideBySide14.png" TargetMode="External"/><Relationship Id="rId1" Type="http://schemas.openxmlformats.org/officeDocument/2006/relationships/hyperlink" Target="http://www.thinkoutsidetheslide.com/proportional-object-collection-calculator/" TargetMode="External"/><Relationship Id="rId6" Type="http://schemas.openxmlformats.org/officeDocument/2006/relationships/hyperlink" Target="http://www.thinkoutsidetheslide.com/wp-content/uploads/2013/11/ProportionalOneOffSlide.png" TargetMode="External"/><Relationship Id="rId5" Type="http://schemas.openxmlformats.org/officeDocument/2006/relationships/hyperlink" Target="http://www.thinkoutsidetheslide.com/wp-content/uploads/2013/11/OverlappingProportionalCircles1.png" TargetMode="External"/><Relationship Id="rId4" Type="http://schemas.openxmlformats.org/officeDocument/2006/relationships/hyperlink" Target="http://www.thinkoutsidetheslide.com/wp-content/uploads/2013/12/ProportionalSideBySide2.png"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thinkoutsidetheslide.com/wp-content/uploads/2014/01/DivergingStackedBarChart4.png" TargetMode="External"/><Relationship Id="rId2" Type="http://schemas.openxmlformats.org/officeDocument/2006/relationships/hyperlink" Target="http://www.thinkoutsidetheslide.com/wp-content/uploads/2014/01/DivergingStackedBarChart5.png" TargetMode="External"/><Relationship Id="rId1" Type="http://schemas.openxmlformats.org/officeDocument/2006/relationships/hyperlink" Target="http://www.thinkoutsidetheslide.com/diverging-stacked-bar-chart-calculator/"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thinkoutsidetheslide.com/simple-treemap-calculator/"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thinkoutsidetheslide.com/wp-content/uploads/2014/09/StackedBarChartBreakdown2.png" TargetMode="External"/><Relationship Id="rId1" Type="http://schemas.openxmlformats.org/officeDocument/2006/relationships/hyperlink" Target="http://www.thinkoutsidetheslide.com/wp-content/uploads/2014/09/StackedBarChartBreakdown1.png"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hyperlink" Target="http://www.thinkoutsidetheslide.com/small-multiples-calculator/"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thinkoutsidetheslide.com/funnel-chart-calculato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8"/>
  <sheetViews>
    <sheetView tabSelected="1" workbookViewId="0"/>
  </sheetViews>
  <sheetFormatPr defaultColWidth="8.85546875" defaultRowHeight="15"/>
  <sheetData>
    <row r="1" spans="1:10" ht="18.75">
      <c r="A1" s="2" t="s">
        <v>0</v>
      </c>
    </row>
    <row r="3" spans="1:10" ht="38.25" customHeight="1">
      <c r="A3" s="59" t="s">
        <v>1</v>
      </c>
      <c r="B3" s="59"/>
      <c r="C3" s="59"/>
      <c r="D3" s="59"/>
      <c r="E3" s="59"/>
      <c r="F3" s="59"/>
      <c r="G3" s="59"/>
      <c r="H3" s="59"/>
      <c r="I3" s="59"/>
    </row>
    <row r="4" spans="1:10" ht="51" customHeight="1">
      <c r="A4" s="59" t="s">
        <v>81</v>
      </c>
      <c r="B4" s="59"/>
      <c r="C4" s="59"/>
      <c r="D4" s="59"/>
      <c r="E4" s="59"/>
      <c r="F4" s="59"/>
      <c r="G4" s="59"/>
      <c r="H4" s="59"/>
      <c r="I4" s="59"/>
    </row>
    <row r="5" spans="1:10" ht="18.75" customHeight="1">
      <c r="A5" s="60" t="s">
        <v>313</v>
      </c>
      <c r="B5" s="60"/>
      <c r="C5" s="60"/>
      <c r="D5" s="60"/>
      <c r="E5" s="60"/>
      <c r="F5" s="60"/>
      <c r="G5" s="60"/>
      <c r="H5" s="60"/>
      <c r="I5" s="60"/>
    </row>
    <row r="7" spans="1:10">
      <c r="B7" s="5" t="s">
        <v>48</v>
      </c>
      <c r="J7" s="5" t="s">
        <v>82</v>
      </c>
    </row>
    <row r="24" spans="2:10">
      <c r="B24" s="5" t="s">
        <v>126</v>
      </c>
      <c r="J24" s="5" t="s">
        <v>127</v>
      </c>
    </row>
    <row r="42" spans="2:10">
      <c r="B42" s="5" t="s">
        <v>181</v>
      </c>
      <c r="J42" s="5" t="s">
        <v>256</v>
      </c>
    </row>
    <row r="60" spans="2:2">
      <c r="B60" s="5" t="s">
        <v>283</v>
      </c>
    </row>
    <row r="77" spans="1:9" ht="29.25" customHeight="1">
      <c r="A77" s="59" t="s">
        <v>2</v>
      </c>
      <c r="B77" s="59"/>
      <c r="C77" s="59"/>
      <c r="D77" s="59"/>
      <c r="E77" s="59"/>
      <c r="F77" s="59"/>
      <c r="G77" s="59"/>
      <c r="H77" s="59"/>
      <c r="I77" s="59"/>
    </row>
    <row r="78" spans="1:9">
      <c r="A78" t="s">
        <v>47</v>
      </c>
    </row>
  </sheetData>
  <mergeCells count="4">
    <mergeCell ref="A3:I3"/>
    <mergeCell ref="A4:I4"/>
    <mergeCell ref="A5:I5"/>
    <mergeCell ref="A77:I77"/>
  </mergeCells>
  <hyperlinks>
    <hyperlink ref="A5:I5" r:id="rId1" display="Click here to watch videos on how to use each calculator."/>
  </hyperlinks>
  <pageMargins left="0.7" right="0.7" top="0.75" bottom="0.75" header="0.3" footer="0.3"/>
  <pageSetup orientation="portrait" r:id="rId2"/>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A40" sqref="A40"/>
    </sheetView>
  </sheetViews>
  <sheetFormatPr defaultColWidth="8.85546875" defaultRowHeight="15"/>
  <cols>
    <col min="1" max="1" width="16.85546875" customWidth="1"/>
  </cols>
  <sheetData>
    <row r="1" spans="1:28" ht="18.75">
      <c r="A1" s="2" t="s">
        <v>44</v>
      </c>
    </row>
    <row r="3" spans="1:28">
      <c r="A3" t="s">
        <v>45</v>
      </c>
    </row>
    <row r="4" spans="1:28">
      <c r="A4" s="61" t="s">
        <v>46</v>
      </c>
      <c r="B4" s="61"/>
      <c r="C4" s="61"/>
      <c r="D4" s="61"/>
      <c r="E4" s="61"/>
      <c r="F4" s="61"/>
    </row>
    <row r="5" spans="1:28">
      <c r="A5" s="18"/>
      <c r="B5" s="6"/>
      <c r="C5" s="6"/>
      <c r="D5" s="6"/>
      <c r="E5" s="6"/>
      <c r="F5" s="6"/>
    </row>
    <row r="6" spans="1:28">
      <c r="A6" s="18" t="s">
        <v>171</v>
      </c>
      <c r="B6" s="6"/>
      <c r="C6" s="6"/>
      <c r="D6" s="6"/>
      <c r="E6" s="6"/>
      <c r="F6" s="6"/>
    </row>
    <row r="7" spans="1:28">
      <c r="A7" s="61" t="s">
        <v>172</v>
      </c>
      <c r="B7" s="61"/>
      <c r="C7" s="61"/>
      <c r="D7" s="61"/>
      <c r="E7" s="6"/>
      <c r="F7" s="6"/>
    </row>
    <row r="8" spans="1:28">
      <c r="A8" s="61" t="s">
        <v>173</v>
      </c>
      <c r="B8" s="61"/>
      <c r="C8" s="61"/>
      <c r="D8" s="61"/>
      <c r="E8" s="6"/>
      <c r="F8" s="6"/>
    </row>
    <row r="9" spans="1:28">
      <c r="A9" s="18"/>
      <c r="B9" s="6"/>
      <c r="C9" s="6"/>
      <c r="D9" s="6"/>
      <c r="E9" s="6"/>
      <c r="F9" s="6"/>
    </row>
    <row r="11" spans="1:28" ht="218.25" customHeight="1">
      <c r="A11" s="59" t="s">
        <v>83</v>
      </c>
      <c r="B11" s="59"/>
      <c r="C11" s="59"/>
      <c r="D11" s="59"/>
      <c r="E11" s="59"/>
      <c r="F11" s="59"/>
      <c r="G11" s="59"/>
      <c r="H11" s="59"/>
      <c r="I11" s="59"/>
    </row>
    <row r="13" spans="1:28">
      <c r="K13" s="56"/>
      <c r="L13" s="56"/>
      <c r="M13" s="56"/>
      <c r="N13" s="56"/>
      <c r="O13" s="56"/>
      <c r="P13" s="56"/>
      <c r="Q13" s="56"/>
      <c r="R13" s="56"/>
      <c r="S13" s="56"/>
      <c r="T13" s="56"/>
      <c r="U13" s="56"/>
      <c r="V13" s="56"/>
      <c r="W13" s="56"/>
      <c r="X13" s="56"/>
      <c r="Y13" s="56"/>
      <c r="Z13" s="56"/>
      <c r="AA13" s="56"/>
      <c r="AB13" s="56"/>
    </row>
    <row r="14" spans="1:28">
      <c r="A14" t="s">
        <v>311</v>
      </c>
      <c r="K14" s="56"/>
      <c r="L14" s="56"/>
      <c r="M14" s="56"/>
      <c r="N14" s="56"/>
      <c r="O14" s="56"/>
      <c r="P14" s="56"/>
      <c r="Q14" s="56"/>
      <c r="R14" s="56"/>
      <c r="S14" s="56"/>
      <c r="T14" s="56"/>
      <c r="U14" s="56"/>
      <c r="V14" s="56"/>
      <c r="W14" s="56"/>
      <c r="X14" s="56"/>
      <c r="Y14" s="56"/>
      <c r="Z14" s="56"/>
      <c r="AA14" s="56"/>
      <c r="AB14" s="56"/>
    </row>
    <row r="15" spans="1:28">
      <c r="A15" t="s">
        <v>312</v>
      </c>
      <c r="K15" s="56"/>
      <c r="L15" s="56"/>
      <c r="M15" s="56"/>
      <c r="N15" s="56"/>
      <c r="O15" s="56"/>
      <c r="P15" s="56"/>
      <c r="Q15" s="56"/>
      <c r="R15" s="56"/>
      <c r="S15" s="56"/>
      <c r="T15" s="56"/>
      <c r="U15" s="56"/>
      <c r="V15" s="56"/>
      <c r="W15" s="56"/>
      <c r="X15" s="56"/>
      <c r="Y15" s="56"/>
      <c r="Z15" s="56"/>
      <c r="AA15" s="56"/>
      <c r="AB15" s="56"/>
    </row>
    <row r="16" spans="1:28">
      <c r="K16" s="56"/>
      <c r="L16" s="56"/>
      <c r="M16" s="56"/>
      <c r="N16" s="56"/>
      <c r="O16" s="56"/>
      <c r="P16" s="56"/>
      <c r="Q16" s="56"/>
      <c r="R16" s="56"/>
      <c r="S16" s="56"/>
      <c r="T16" s="56"/>
      <c r="U16" s="56"/>
      <c r="V16" s="56"/>
      <c r="W16" s="56"/>
      <c r="X16" s="56"/>
      <c r="Y16" s="56"/>
      <c r="Z16" s="56"/>
      <c r="AA16" s="56"/>
      <c r="AB16" s="56"/>
    </row>
    <row r="17" spans="1:28">
      <c r="K17" s="56"/>
      <c r="L17" s="56"/>
      <c r="M17" s="56"/>
      <c r="N17" s="56"/>
      <c r="O17" s="56"/>
      <c r="P17" s="56"/>
      <c r="Q17" s="56"/>
      <c r="R17" s="56"/>
      <c r="S17" s="56"/>
      <c r="T17" s="56"/>
      <c r="U17" s="56"/>
      <c r="V17" s="56"/>
      <c r="W17" s="56"/>
      <c r="X17" s="56"/>
      <c r="Y17" s="56"/>
      <c r="Z17" s="56"/>
      <c r="AA17" s="56"/>
      <c r="AB17" s="56"/>
    </row>
    <row r="18" spans="1:28" ht="18.75">
      <c r="A18" s="2" t="s">
        <v>43</v>
      </c>
      <c r="K18" s="3"/>
      <c r="L18" s="3" t="s">
        <v>42</v>
      </c>
      <c r="M18" s="3" t="s">
        <v>41</v>
      </c>
      <c r="N18" s="3" t="s">
        <v>40</v>
      </c>
      <c r="O18" s="3" t="s">
        <v>39</v>
      </c>
      <c r="P18" s="3" t="s">
        <v>38</v>
      </c>
      <c r="Q18" s="3" t="s">
        <v>37</v>
      </c>
      <c r="R18" s="3" t="s">
        <v>36</v>
      </c>
      <c r="S18" s="3" t="s">
        <v>35</v>
      </c>
      <c r="T18" s="3" t="s">
        <v>34</v>
      </c>
      <c r="U18" s="3" t="s">
        <v>33</v>
      </c>
      <c r="V18" s="3" t="s">
        <v>32</v>
      </c>
      <c r="W18" s="3" t="s">
        <v>31</v>
      </c>
      <c r="X18" s="3" t="s">
        <v>30</v>
      </c>
      <c r="Y18" s="3" t="s">
        <v>29</v>
      </c>
      <c r="Z18" s="3" t="s">
        <v>28</v>
      </c>
      <c r="AA18" s="3" t="s">
        <v>27</v>
      </c>
      <c r="AB18" s="3" t="s">
        <v>26</v>
      </c>
    </row>
    <row r="19" spans="1:28">
      <c r="A19" t="s">
        <v>3</v>
      </c>
      <c r="B19" s="4"/>
      <c r="K19" s="3" t="s">
        <v>25</v>
      </c>
      <c r="L19" s="3">
        <v>0</v>
      </c>
      <c r="M19" s="3">
        <f>B19</f>
        <v>0</v>
      </c>
      <c r="N19" s="3">
        <v>0</v>
      </c>
      <c r="O19" s="3"/>
      <c r="P19" s="3"/>
      <c r="Q19" s="3"/>
      <c r="R19" s="3">
        <f>B19</f>
        <v>0</v>
      </c>
      <c r="S19" s="3">
        <f t="shared" ref="S19:S28" si="0">IF(ISBLANK(B19),1,0)</f>
        <v>1</v>
      </c>
      <c r="T19" s="3">
        <f t="shared" ref="T19:T28" si="1">IF(R19&gt;=0,1,-1)</f>
        <v>1</v>
      </c>
      <c r="U19" s="3"/>
      <c r="V19" s="3"/>
      <c r="W19" s="3"/>
      <c r="X19" s="3"/>
      <c r="Y19" s="3"/>
      <c r="Z19" s="3"/>
      <c r="AA19" s="3"/>
      <c r="AB19" s="3"/>
    </row>
    <row r="20" spans="1:28">
      <c r="A20" t="s">
        <v>24</v>
      </c>
      <c r="B20" s="4"/>
      <c r="K20" s="3" t="s">
        <v>23</v>
      </c>
      <c r="L20" s="3" t="str">
        <f t="shared" ref="L20:L28" si="2">IF(S19=1,"",(IF(S20&lt;&gt;1,IF(U20=1,W20,IF(V20=1,Z20,IF(S20&lt;&gt;1,O20,0))),0)))</f>
        <v/>
      </c>
      <c r="M20" s="3" t="str">
        <f t="shared" ref="M20:M28" si="3">IF(S19=1,"",(IF(S20&lt;&gt;1,IF(U20=1,X20,IF(V20=1,AA20,IF(S20&lt;&gt;1,P20,R20))),R19)))</f>
        <v/>
      </c>
      <c r="N20" s="3" t="str">
        <f t="shared" ref="N20:N28" si="4">IF(S19=1,"",(IF(S20&lt;&gt;1,IF(U20=1,Y20,IF(V20=1,AB20,0)),0)))</f>
        <v/>
      </c>
      <c r="O20" s="3">
        <f t="shared" ref="O20:O28" si="5">IF(B20&gt;0,R19,R19+B20)</f>
        <v>0</v>
      </c>
      <c r="P20" s="3">
        <f t="shared" ref="P20:P28" si="6">ABS(B20)</f>
        <v>0</v>
      </c>
      <c r="Q20" s="3"/>
      <c r="R20" s="3">
        <f t="shared" ref="R20:R28" si="7">R19+B20</f>
        <v>0</v>
      </c>
      <c r="S20" s="3">
        <f t="shared" si="0"/>
        <v>1</v>
      </c>
      <c r="T20" s="3">
        <f t="shared" si="1"/>
        <v>1</v>
      </c>
      <c r="U20" s="3">
        <f t="shared" ref="U20:U28" si="8">IF(T20+T19=0,1,0)</f>
        <v>0</v>
      </c>
      <c r="V20" s="3">
        <f t="shared" ref="V20:V28" si="9">IF(T20+T19=-2,1,0)</f>
        <v>0</v>
      </c>
      <c r="W20" s="3">
        <v>0</v>
      </c>
      <c r="X20" s="3">
        <f t="shared" ref="X20:X28" si="10">R19</f>
        <v>0</v>
      </c>
      <c r="Y20" s="3">
        <f t="shared" ref="Y20:Y28" si="11">R20</f>
        <v>0</v>
      </c>
      <c r="Z20" s="3">
        <f t="shared" ref="Z20:Z28" si="12">IF(B20&gt;0,R20,R19)</f>
        <v>0</v>
      </c>
      <c r="AA20" s="3">
        <f t="shared" ref="AA20:AA28" si="13">-1*ABS(B20)</f>
        <v>0</v>
      </c>
      <c r="AB20" s="3"/>
    </row>
    <row r="21" spans="1:28">
      <c r="A21" t="s">
        <v>22</v>
      </c>
      <c r="B21" s="4"/>
      <c r="K21" s="3" t="s">
        <v>21</v>
      </c>
      <c r="L21" s="3" t="str">
        <f t="shared" si="2"/>
        <v/>
      </c>
      <c r="M21" s="3" t="str">
        <f t="shared" si="3"/>
        <v/>
      </c>
      <c r="N21" s="3" t="str">
        <f t="shared" si="4"/>
        <v/>
      </c>
      <c r="O21" s="3">
        <f t="shared" si="5"/>
        <v>0</v>
      </c>
      <c r="P21" s="3">
        <f t="shared" si="6"/>
        <v>0</v>
      </c>
      <c r="Q21" s="3"/>
      <c r="R21" s="3">
        <f t="shared" si="7"/>
        <v>0</v>
      </c>
      <c r="S21" s="3">
        <f t="shared" si="0"/>
        <v>1</v>
      </c>
      <c r="T21" s="3">
        <f t="shared" si="1"/>
        <v>1</v>
      </c>
      <c r="U21" s="3">
        <f t="shared" si="8"/>
        <v>0</v>
      </c>
      <c r="V21" s="3">
        <f t="shared" si="9"/>
        <v>0</v>
      </c>
      <c r="W21" s="3">
        <v>0</v>
      </c>
      <c r="X21" s="3">
        <f t="shared" si="10"/>
        <v>0</v>
      </c>
      <c r="Y21" s="3">
        <f t="shared" si="11"/>
        <v>0</v>
      </c>
      <c r="Z21" s="3">
        <f t="shared" si="12"/>
        <v>0</v>
      </c>
      <c r="AA21" s="3">
        <f t="shared" si="13"/>
        <v>0</v>
      </c>
      <c r="AB21" s="3"/>
    </row>
    <row r="22" spans="1:28">
      <c r="A22" t="s">
        <v>20</v>
      </c>
      <c r="B22" s="4"/>
      <c r="K22" s="3" t="s">
        <v>19</v>
      </c>
      <c r="L22" s="3" t="str">
        <f t="shared" si="2"/>
        <v/>
      </c>
      <c r="M22" s="3" t="str">
        <f t="shared" si="3"/>
        <v/>
      </c>
      <c r="N22" s="3" t="str">
        <f t="shared" si="4"/>
        <v/>
      </c>
      <c r="O22" s="3">
        <f t="shared" si="5"/>
        <v>0</v>
      </c>
      <c r="P22" s="3">
        <f t="shared" si="6"/>
        <v>0</v>
      </c>
      <c r="Q22" s="3"/>
      <c r="R22" s="3">
        <f t="shared" si="7"/>
        <v>0</v>
      </c>
      <c r="S22" s="3">
        <f t="shared" si="0"/>
        <v>1</v>
      </c>
      <c r="T22" s="3">
        <f t="shared" si="1"/>
        <v>1</v>
      </c>
      <c r="U22" s="3">
        <f t="shared" si="8"/>
        <v>0</v>
      </c>
      <c r="V22" s="3">
        <f t="shared" si="9"/>
        <v>0</v>
      </c>
      <c r="W22" s="3">
        <v>0</v>
      </c>
      <c r="X22" s="3">
        <f t="shared" si="10"/>
        <v>0</v>
      </c>
      <c r="Y22" s="3">
        <f t="shared" si="11"/>
        <v>0</v>
      </c>
      <c r="Z22" s="3">
        <f t="shared" si="12"/>
        <v>0</v>
      </c>
      <c r="AA22" s="3">
        <f t="shared" si="13"/>
        <v>0</v>
      </c>
      <c r="AB22" s="3"/>
    </row>
    <row r="23" spans="1:28">
      <c r="A23" t="s">
        <v>18</v>
      </c>
      <c r="B23" s="4"/>
      <c r="K23" s="3" t="s">
        <v>17</v>
      </c>
      <c r="L23" s="3" t="str">
        <f t="shared" si="2"/>
        <v/>
      </c>
      <c r="M23" s="3" t="str">
        <f t="shared" si="3"/>
        <v/>
      </c>
      <c r="N23" s="3" t="str">
        <f t="shared" si="4"/>
        <v/>
      </c>
      <c r="O23" s="3">
        <f t="shared" si="5"/>
        <v>0</v>
      </c>
      <c r="P23" s="3">
        <f t="shared" si="6"/>
        <v>0</v>
      </c>
      <c r="Q23" s="3"/>
      <c r="R23" s="3">
        <f t="shared" si="7"/>
        <v>0</v>
      </c>
      <c r="S23" s="3">
        <f t="shared" si="0"/>
        <v>1</v>
      </c>
      <c r="T23" s="3">
        <f t="shared" si="1"/>
        <v>1</v>
      </c>
      <c r="U23" s="3">
        <f t="shared" si="8"/>
        <v>0</v>
      </c>
      <c r="V23" s="3">
        <f t="shared" si="9"/>
        <v>0</v>
      </c>
      <c r="W23" s="3">
        <v>0</v>
      </c>
      <c r="X23" s="3">
        <f t="shared" si="10"/>
        <v>0</v>
      </c>
      <c r="Y23" s="3">
        <f t="shared" si="11"/>
        <v>0</v>
      </c>
      <c r="Z23" s="3">
        <f t="shared" si="12"/>
        <v>0</v>
      </c>
      <c r="AA23" s="3">
        <f t="shared" si="13"/>
        <v>0</v>
      </c>
      <c r="AB23" s="3"/>
    </row>
    <row r="24" spans="1:28">
      <c r="A24" t="s">
        <v>16</v>
      </c>
      <c r="B24" s="4"/>
      <c r="K24" s="3" t="s">
        <v>15</v>
      </c>
      <c r="L24" s="3" t="str">
        <f t="shared" si="2"/>
        <v/>
      </c>
      <c r="M24" s="3" t="str">
        <f t="shared" si="3"/>
        <v/>
      </c>
      <c r="N24" s="3" t="str">
        <f t="shared" si="4"/>
        <v/>
      </c>
      <c r="O24" s="3">
        <f t="shared" si="5"/>
        <v>0</v>
      </c>
      <c r="P24" s="3">
        <f t="shared" si="6"/>
        <v>0</v>
      </c>
      <c r="Q24" s="3"/>
      <c r="R24" s="3">
        <f t="shared" si="7"/>
        <v>0</v>
      </c>
      <c r="S24" s="3">
        <f t="shared" si="0"/>
        <v>1</v>
      </c>
      <c r="T24" s="3">
        <f t="shared" si="1"/>
        <v>1</v>
      </c>
      <c r="U24" s="3">
        <f t="shared" si="8"/>
        <v>0</v>
      </c>
      <c r="V24" s="3">
        <f t="shared" si="9"/>
        <v>0</v>
      </c>
      <c r="W24" s="3">
        <v>0</v>
      </c>
      <c r="X24" s="3">
        <f t="shared" si="10"/>
        <v>0</v>
      </c>
      <c r="Y24" s="3">
        <f t="shared" si="11"/>
        <v>0</v>
      </c>
      <c r="Z24" s="3">
        <f t="shared" si="12"/>
        <v>0</v>
      </c>
      <c r="AA24" s="3">
        <f t="shared" si="13"/>
        <v>0</v>
      </c>
      <c r="AB24" s="3"/>
    </row>
    <row r="25" spans="1:28">
      <c r="A25" t="s">
        <v>14</v>
      </c>
      <c r="B25" s="4"/>
      <c r="K25" s="3" t="s">
        <v>13</v>
      </c>
      <c r="L25" s="3" t="str">
        <f t="shared" si="2"/>
        <v/>
      </c>
      <c r="M25" s="3" t="str">
        <f t="shared" si="3"/>
        <v/>
      </c>
      <c r="N25" s="3" t="str">
        <f t="shared" si="4"/>
        <v/>
      </c>
      <c r="O25" s="3">
        <f t="shared" si="5"/>
        <v>0</v>
      </c>
      <c r="P25" s="3">
        <f t="shared" si="6"/>
        <v>0</v>
      </c>
      <c r="Q25" s="3"/>
      <c r="R25" s="3">
        <f t="shared" si="7"/>
        <v>0</v>
      </c>
      <c r="S25" s="3">
        <f t="shared" si="0"/>
        <v>1</v>
      </c>
      <c r="T25" s="3">
        <f t="shared" si="1"/>
        <v>1</v>
      </c>
      <c r="U25" s="3">
        <f t="shared" si="8"/>
        <v>0</v>
      </c>
      <c r="V25" s="3">
        <f t="shared" si="9"/>
        <v>0</v>
      </c>
      <c r="W25" s="3">
        <v>0</v>
      </c>
      <c r="X25" s="3">
        <f t="shared" si="10"/>
        <v>0</v>
      </c>
      <c r="Y25" s="3">
        <f t="shared" si="11"/>
        <v>0</v>
      </c>
      <c r="Z25" s="3">
        <f t="shared" si="12"/>
        <v>0</v>
      </c>
      <c r="AA25" s="3">
        <f t="shared" si="13"/>
        <v>0</v>
      </c>
      <c r="AB25" s="3"/>
    </row>
    <row r="26" spans="1:28">
      <c r="A26" t="s">
        <v>12</v>
      </c>
      <c r="B26" s="4"/>
      <c r="K26" s="3" t="s">
        <v>11</v>
      </c>
      <c r="L26" s="3" t="str">
        <f t="shared" si="2"/>
        <v/>
      </c>
      <c r="M26" s="3" t="str">
        <f t="shared" si="3"/>
        <v/>
      </c>
      <c r="N26" s="3" t="str">
        <f t="shared" si="4"/>
        <v/>
      </c>
      <c r="O26" s="3">
        <f t="shared" si="5"/>
        <v>0</v>
      </c>
      <c r="P26" s="3">
        <f t="shared" si="6"/>
        <v>0</v>
      </c>
      <c r="Q26" s="3"/>
      <c r="R26" s="3">
        <f t="shared" si="7"/>
        <v>0</v>
      </c>
      <c r="S26" s="3">
        <f t="shared" si="0"/>
        <v>1</v>
      </c>
      <c r="T26" s="3">
        <f t="shared" si="1"/>
        <v>1</v>
      </c>
      <c r="U26" s="3">
        <f t="shared" si="8"/>
        <v>0</v>
      </c>
      <c r="V26" s="3">
        <f t="shared" si="9"/>
        <v>0</v>
      </c>
      <c r="W26" s="3">
        <v>0</v>
      </c>
      <c r="X26" s="3">
        <f t="shared" si="10"/>
        <v>0</v>
      </c>
      <c r="Y26" s="3">
        <f t="shared" si="11"/>
        <v>0</v>
      </c>
      <c r="Z26" s="3">
        <f t="shared" si="12"/>
        <v>0</v>
      </c>
      <c r="AA26" s="3">
        <f t="shared" si="13"/>
        <v>0</v>
      </c>
      <c r="AB26" s="3"/>
    </row>
    <row r="27" spans="1:28">
      <c r="A27" t="s">
        <v>10</v>
      </c>
      <c r="B27" s="4"/>
      <c r="K27" s="3" t="s">
        <v>9</v>
      </c>
      <c r="L27" s="3" t="str">
        <f t="shared" si="2"/>
        <v/>
      </c>
      <c r="M27" s="3" t="str">
        <f t="shared" si="3"/>
        <v/>
      </c>
      <c r="N27" s="3" t="str">
        <f t="shared" si="4"/>
        <v/>
      </c>
      <c r="O27" s="3">
        <f t="shared" si="5"/>
        <v>0</v>
      </c>
      <c r="P27" s="3">
        <f t="shared" si="6"/>
        <v>0</v>
      </c>
      <c r="Q27" s="3"/>
      <c r="R27" s="3">
        <f t="shared" si="7"/>
        <v>0</v>
      </c>
      <c r="S27" s="3">
        <f t="shared" si="0"/>
        <v>1</v>
      </c>
      <c r="T27" s="3">
        <f t="shared" si="1"/>
        <v>1</v>
      </c>
      <c r="U27" s="3">
        <f t="shared" si="8"/>
        <v>0</v>
      </c>
      <c r="V27" s="3">
        <f t="shared" si="9"/>
        <v>0</v>
      </c>
      <c r="W27" s="3">
        <v>0</v>
      </c>
      <c r="X27" s="3">
        <f t="shared" si="10"/>
        <v>0</v>
      </c>
      <c r="Y27" s="3">
        <f t="shared" si="11"/>
        <v>0</v>
      </c>
      <c r="Z27" s="3">
        <f t="shared" si="12"/>
        <v>0</v>
      </c>
      <c r="AA27" s="3">
        <f t="shared" si="13"/>
        <v>0</v>
      </c>
      <c r="AB27" s="3"/>
    </row>
    <row r="28" spans="1:28">
      <c r="A28" t="s">
        <v>267</v>
      </c>
      <c r="B28" s="4"/>
      <c r="K28" s="3" t="s">
        <v>8</v>
      </c>
      <c r="L28" s="3" t="str">
        <f t="shared" si="2"/>
        <v/>
      </c>
      <c r="M28" s="3" t="str">
        <f t="shared" si="3"/>
        <v/>
      </c>
      <c r="N28" s="3" t="str">
        <f t="shared" si="4"/>
        <v/>
      </c>
      <c r="O28" s="3">
        <f t="shared" si="5"/>
        <v>0</v>
      </c>
      <c r="P28" s="3">
        <f t="shared" si="6"/>
        <v>0</v>
      </c>
      <c r="Q28" s="3"/>
      <c r="R28" s="3">
        <f t="shared" si="7"/>
        <v>0</v>
      </c>
      <c r="S28" s="3">
        <f t="shared" si="0"/>
        <v>1</v>
      </c>
      <c r="T28" s="3">
        <f t="shared" si="1"/>
        <v>1</v>
      </c>
      <c r="U28" s="3">
        <f t="shared" si="8"/>
        <v>0</v>
      </c>
      <c r="V28" s="3">
        <f t="shared" si="9"/>
        <v>0</v>
      </c>
      <c r="W28" s="3">
        <v>0</v>
      </c>
      <c r="X28" s="3">
        <f t="shared" si="10"/>
        <v>0</v>
      </c>
      <c r="Y28" s="3">
        <f t="shared" si="11"/>
        <v>0</v>
      </c>
      <c r="Z28" s="3">
        <f t="shared" si="12"/>
        <v>0</v>
      </c>
      <c r="AA28" s="3">
        <f t="shared" si="13"/>
        <v>0</v>
      </c>
      <c r="AB28" s="3"/>
    </row>
    <row r="29" spans="1:28">
      <c r="A29" t="s">
        <v>268</v>
      </c>
      <c r="B29" s="4"/>
      <c r="K29" s="3" t="s">
        <v>274</v>
      </c>
      <c r="L29" s="3" t="str">
        <f t="shared" ref="L29:L34" si="14">IF(S28=1,"",(IF(S29&lt;&gt;1,IF(U29=1,W29,IF(V29=1,Z29,IF(S29&lt;&gt;1,O29,0))),0)))</f>
        <v/>
      </c>
      <c r="M29" s="3" t="str">
        <f t="shared" ref="M29:M34" si="15">IF(S28=1,"",(IF(S29&lt;&gt;1,IF(U29=1,X29,IF(V29=1,AA29,IF(S29&lt;&gt;1,P29,R29))),R28)))</f>
        <v/>
      </c>
      <c r="N29" s="3" t="str">
        <f t="shared" ref="N29:N34" si="16">IF(S28=1,"",(IF(S29&lt;&gt;1,IF(U29=1,Y29,IF(V29=1,AB29,0)),0)))</f>
        <v/>
      </c>
      <c r="O29" s="3">
        <f t="shared" ref="O29:O34" si="17">IF(B29&gt;0,R28,R28+B29)</f>
        <v>0</v>
      </c>
      <c r="P29" s="3">
        <f t="shared" ref="P29:P34" si="18">ABS(B29)</f>
        <v>0</v>
      </c>
      <c r="Q29" s="3"/>
      <c r="R29" s="3">
        <f t="shared" ref="R29:R34" si="19">R28+B29</f>
        <v>0</v>
      </c>
      <c r="S29" s="3">
        <f t="shared" ref="S29:S34" si="20">IF(ISBLANK(B29),1,0)</f>
        <v>1</v>
      </c>
      <c r="T29" s="3">
        <f t="shared" ref="T29:T34" si="21">IF(R29&gt;=0,1,-1)</f>
        <v>1</v>
      </c>
      <c r="U29" s="3">
        <f t="shared" ref="U29:U34" si="22">IF(T29+T28=0,1,0)</f>
        <v>0</v>
      </c>
      <c r="V29" s="3">
        <f t="shared" ref="V29:V34" si="23">IF(T29+T28=-2,1,0)</f>
        <v>0</v>
      </c>
      <c r="W29" s="3">
        <v>0</v>
      </c>
      <c r="X29" s="3">
        <f t="shared" ref="X29:X34" si="24">R28</f>
        <v>0</v>
      </c>
      <c r="Y29" s="3">
        <f t="shared" ref="Y29:Y34" si="25">R29</f>
        <v>0</v>
      </c>
      <c r="Z29" s="3">
        <f t="shared" ref="Z29:Z34" si="26">IF(B29&gt;0,R29,R28)</f>
        <v>0</v>
      </c>
      <c r="AA29" s="3">
        <f t="shared" ref="AA29:AA34" si="27">-1*ABS(B29)</f>
        <v>0</v>
      </c>
      <c r="AB29" s="3"/>
    </row>
    <row r="30" spans="1:28">
      <c r="A30" t="s">
        <v>269</v>
      </c>
      <c r="B30" s="4"/>
      <c r="K30" s="3" t="s">
        <v>275</v>
      </c>
      <c r="L30" s="3" t="str">
        <f t="shared" si="14"/>
        <v/>
      </c>
      <c r="M30" s="3" t="str">
        <f t="shared" si="15"/>
        <v/>
      </c>
      <c r="N30" s="3" t="str">
        <f t="shared" si="16"/>
        <v/>
      </c>
      <c r="O30" s="3">
        <f t="shared" si="17"/>
        <v>0</v>
      </c>
      <c r="P30" s="3">
        <f t="shared" si="18"/>
        <v>0</v>
      </c>
      <c r="Q30" s="3"/>
      <c r="R30" s="3">
        <f t="shared" si="19"/>
        <v>0</v>
      </c>
      <c r="S30" s="3">
        <f t="shared" si="20"/>
        <v>1</v>
      </c>
      <c r="T30" s="3">
        <f t="shared" si="21"/>
        <v>1</v>
      </c>
      <c r="U30" s="3">
        <f t="shared" si="22"/>
        <v>0</v>
      </c>
      <c r="V30" s="3">
        <f t="shared" si="23"/>
        <v>0</v>
      </c>
      <c r="W30" s="3">
        <v>0</v>
      </c>
      <c r="X30" s="3">
        <f t="shared" si="24"/>
        <v>0</v>
      </c>
      <c r="Y30" s="3">
        <f t="shared" si="25"/>
        <v>0</v>
      </c>
      <c r="Z30" s="3">
        <f t="shared" si="26"/>
        <v>0</v>
      </c>
      <c r="AA30" s="3">
        <f t="shared" si="27"/>
        <v>0</v>
      </c>
      <c r="AB30" s="3"/>
    </row>
    <row r="31" spans="1:28">
      <c r="A31" t="s">
        <v>270</v>
      </c>
      <c r="B31" s="4"/>
      <c r="K31" s="3" t="s">
        <v>276</v>
      </c>
      <c r="L31" s="3" t="str">
        <f t="shared" si="14"/>
        <v/>
      </c>
      <c r="M31" s="3" t="str">
        <f t="shared" si="15"/>
        <v/>
      </c>
      <c r="N31" s="3" t="str">
        <f t="shared" si="16"/>
        <v/>
      </c>
      <c r="O31" s="3">
        <f t="shared" si="17"/>
        <v>0</v>
      </c>
      <c r="P31" s="3">
        <f t="shared" si="18"/>
        <v>0</v>
      </c>
      <c r="Q31" s="3"/>
      <c r="R31" s="3">
        <f t="shared" si="19"/>
        <v>0</v>
      </c>
      <c r="S31" s="3">
        <f t="shared" si="20"/>
        <v>1</v>
      </c>
      <c r="T31" s="3">
        <f t="shared" si="21"/>
        <v>1</v>
      </c>
      <c r="U31" s="3">
        <f t="shared" si="22"/>
        <v>0</v>
      </c>
      <c r="V31" s="3">
        <f t="shared" si="23"/>
        <v>0</v>
      </c>
      <c r="W31" s="3">
        <v>0</v>
      </c>
      <c r="X31" s="3">
        <f t="shared" si="24"/>
        <v>0</v>
      </c>
      <c r="Y31" s="3">
        <f t="shared" si="25"/>
        <v>0</v>
      </c>
      <c r="Z31" s="3">
        <f t="shared" si="26"/>
        <v>0</v>
      </c>
      <c r="AA31" s="3">
        <f t="shared" si="27"/>
        <v>0</v>
      </c>
      <c r="AB31" s="3"/>
    </row>
    <row r="32" spans="1:28">
      <c r="A32" t="s">
        <v>271</v>
      </c>
      <c r="B32" s="4"/>
      <c r="K32" s="3" t="s">
        <v>277</v>
      </c>
      <c r="L32" s="3" t="str">
        <f t="shared" si="14"/>
        <v/>
      </c>
      <c r="M32" s="3" t="str">
        <f t="shared" si="15"/>
        <v/>
      </c>
      <c r="N32" s="3" t="str">
        <f t="shared" si="16"/>
        <v/>
      </c>
      <c r="O32" s="3">
        <f t="shared" si="17"/>
        <v>0</v>
      </c>
      <c r="P32" s="3">
        <f t="shared" si="18"/>
        <v>0</v>
      </c>
      <c r="Q32" s="3"/>
      <c r="R32" s="3">
        <f t="shared" si="19"/>
        <v>0</v>
      </c>
      <c r="S32" s="3">
        <f t="shared" si="20"/>
        <v>1</v>
      </c>
      <c r="T32" s="3">
        <f t="shared" si="21"/>
        <v>1</v>
      </c>
      <c r="U32" s="3">
        <f t="shared" si="22"/>
        <v>0</v>
      </c>
      <c r="V32" s="3">
        <f t="shared" si="23"/>
        <v>0</v>
      </c>
      <c r="W32" s="3">
        <v>0</v>
      </c>
      <c r="X32" s="3">
        <f t="shared" si="24"/>
        <v>0</v>
      </c>
      <c r="Y32" s="3">
        <f t="shared" si="25"/>
        <v>0</v>
      </c>
      <c r="Z32" s="3">
        <f t="shared" si="26"/>
        <v>0</v>
      </c>
      <c r="AA32" s="3">
        <f t="shared" si="27"/>
        <v>0</v>
      </c>
      <c r="AB32" s="3"/>
    </row>
    <row r="33" spans="1:28">
      <c r="A33" t="s">
        <v>272</v>
      </c>
      <c r="B33" s="4"/>
      <c r="K33" s="3" t="s">
        <v>278</v>
      </c>
      <c r="L33" s="3" t="str">
        <f t="shared" si="14"/>
        <v/>
      </c>
      <c r="M33" s="3" t="str">
        <f t="shared" si="15"/>
        <v/>
      </c>
      <c r="N33" s="3" t="str">
        <f t="shared" si="16"/>
        <v/>
      </c>
      <c r="O33" s="3">
        <f t="shared" si="17"/>
        <v>0</v>
      </c>
      <c r="P33" s="3">
        <f t="shared" si="18"/>
        <v>0</v>
      </c>
      <c r="Q33" s="3"/>
      <c r="R33" s="3">
        <f t="shared" si="19"/>
        <v>0</v>
      </c>
      <c r="S33" s="3">
        <f t="shared" si="20"/>
        <v>1</v>
      </c>
      <c r="T33" s="3">
        <f t="shared" si="21"/>
        <v>1</v>
      </c>
      <c r="U33" s="3">
        <f t="shared" si="22"/>
        <v>0</v>
      </c>
      <c r="V33" s="3">
        <f t="shared" si="23"/>
        <v>0</v>
      </c>
      <c r="W33" s="3">
        <v>0</v>
      </c>
      <c r="X33" s="3">
        <f t="shared" si="24"/>
        <v>0</v>
      </c>
      <c r="Y33" s="3">
        <f t="shared" si="25"/>
        <v>0</v>
      </c>
      <c r="Z33" s="3">
        <f t="shared" si="26"/>
        <v>0</v>
      </c>
      <c r="AA33" s="3">
        <f t="shared" si="27"/>
        <v>0</v>
      </c>
      <c r="AB33" s="3"/>
    </row>
    <row r="34" spans="1:28">
      <c r="A34" t="s">
        <v>273</v>
      </c>
      <c r="B34" s="4"/>
      <c r="K34" s="3" t="s">
        <v>279</v>
      </c>
      <c r="L34" s="3" t="str">
        <f t="shared" si="14"/>
        <v/>
      </c>
      <c r="M34" s="3" t="str">
        <f t="shared" si="15"/>
        <v/>
      </c>
      <c r="N34" s="3" t="str">
        <f t="shared" si="16"/>
        <v/>
      </c>
      <c r="O34" s="3">
        <f t="shared" si="17"/>
        <v>0</v>
      </c>
      <c r="P34" s="3">
        <f t="shared" si="18"/>
        <v>0</v>
      </c>
      <c r="Q34" s="3"/>
      <c r="R34" s="3">
        <f t="shared" si="19"/>
        <v>0</v>
      </c>
      <c r="S34" s="3">
        <f t="shared" si="20"/>
        <v>1</v>
      </c>
      <c r="T34" s="3">
        <f t="shared" si="21"/>
        <v>1</v>
      </c>
      <c r="U34" s="3">
        <f t="shared" si="22"/>
        <v>0</v>
      </c>
      <c r="V34" s="3">
        <f t="shared" si="23"/>
        <v>0</v>
      </c>
      <c r="W34" s="3">
        <v>0</v>
      </c>
      <c r="X34" s="3">
        <f t="shared" si="24"/>
        <v>0</v>
      </c>
      <c r="Y34" s="3">
        <f t="shared" si="25"/>
        <v>0</v>
      </c>
      <c r="Z34" s="3">
        <f t="shared" si="26"/>
        <v>0</v>
      </c>
      <c r="AA34" s="3">
        <f t="shared" si="27"/>
        <v>0</v>
      </c>
      <c r="AB34" s="3"/>
    </row>
    <row r="35" spans="1:28">
      <c r="K35" s="3" t="s">
        <v>280</v>
      </c>
      <c r="L35" s="3" t="str">
        <f t="shared" ref="L35" si="28">IF(S34=1,"",(IF(S35&lt;&gt;1,IF(U35=1,W35,IF(V35=1,Z35,IF(S35&lt;&gt;1,O35,0))),0)))</f>
        <v/>
      </c>
      <c r="M35" s="3" t="str">
        <f t="shared" ref="M35" si="29">IF(S34=1,"",(IF(S35&lt;&gt;1,IF(U35=1,X35,IF(V35=1,AA35,IF(S35&lt;&gt;1,P35,R35))),R34)))</f>
        <v/>
      </c>
      <c r="N35" s="3" t="str">
        <f t="shared" ref="N35" si="30">IF(S34=1,"",(IF(S35&lt;&gt;1,IF(U35=1,Y35,IF(V35=1,AB35,0)),0)))</f>
        <v/>
      </c>
      <c r="O35" s="3">
        <f t="shared" ref="O35" si="31">IF(B35&gt;0,R34,R34+B35)</f>
        <v>0</v>
      </c>
      <c r="P35" s="3">
        <f t="shared" ref="P35" si="32">ABS(B35)</f>
        <v>0</v>
      </c>
      <c r="Q35" s="3"/>
      <c r="R35" s="3">
        <f t="shared" ref="R35" si="33">R34+B35</f>
        <v>0</v>
      </c>
      <c r="S35" s="3">
        <f t="shared" ref="S35" si="34">IF(ISBLANK(B35),1,0)</f>
        <v>1</v>
      </c>
      <c r="T35" s="3">
        <f t="shared" ref="T35" si="35">IF(R35&gt;=0,1,-1)</f>
        <v>1</v>
      </c>
      <c r="U35" s="3">
        <f t="shared" ref="U35" si="36">IF(T35+T34=0,1,0)</f>
        <v>0</v>
      </c>
      <c r="V35" s="3">
        <f t="shared" ref="V35" si="37">IF(T35+T34=-2,1,0)</f>
        <v>0</v>
      </c>
      <c r="W35" s="3">
        <v>0</v>
      </c>
      <c r="X35" s="3">
        <f t="shared" ref="X35" si="38">R34</f>
        <v>0</v>
      </c>
      <c r="Y35" s="3">
        <f t="shared" ref="Y35" si="39">R35</f>
        <v>0</v>
      </c>
      <c r="Z35" s="3">
        <f t="shared" ref="Z35" si="40">IF(B35&gt;0,R35,R34)</f>
        <v>0</v>
      </c>
      <c r="AA35" s="3">
        <f t="shared" ref="AA35" si="41">-1*ABS(B35)</f>
        <v>0</v>
      </c>
      <c r="AB35" s="3"/>
    </row>
    <row r="37" spans="1:28" ht="18.75">
      <c r="A37" s="2" t="s">
        <v>7</v>
      </c>
    </row>
    <row r="38" spans="1:28">
      <c r="A38" s="7"/>
      <c r="B38" s="7" t="s">
        <v>6</v>
      </c>
      <c r="C38" s="7" t="s">
        <v>5</v>
      </c>
      <c r="D38" s="7" t="s">
        <v>4</v>
      </c>
    </row>
    <row r="39" spans="1:28">
      <c r="A39" s="7" t="str">
        <f>A19</f>
        <v>Starting value</v>
      </c>
      <c r="B39" s="7">
        <f t="shared" ref="B39:B48" si="42">L19</f>
        <v>0</v>
      </c>
      <c r="C39" s="7">
        <f t="shared" ref="C39:C48" si="43">M19</f>
        <v>0</v>
      </c>
      <c r="D39" s="7">
        <f t="shared" ref="D39:D48" si="44">N19</f>
        <v>0</v>
      </c>
      <c r="K39" s="1"/>
      <c r="L39" s="1"/>
      <c r="M39" s="1"/>
      <c r="N39" s="1"/>
    </row>
    <row r="40" spans="1:28">
      <c r="A40" s="7" t="str">
        <f t="shared" ref="A40:A48" si="45">IF(L20="","",IF(S20=1,"Ending value",A20))</f>
        <v/>
      </c>
      <c r="B40" s="7" t="str">
        <f t="shared" si="42"/>
        <v/>
      </c>
      <c r="C40" s="7" t="str">
        <f t="shared" si="43"/>
        <v/>
      </c>
      <c r="D40" s="7" t="str">
        <f t="shared" si="44"/>
        <v/>
      </c>
      <c r="K40" s="1"/>
      <c r="L40" s="1"/>
      <c r="M40" s="1"/>
      <c r="N40" s="1"/>
    </row>
    <row r="41" spans="1:28">
      <c r="A41" s="7" t="str">
        <f t="shared" si="45"/>
        <v/>
      </c>
      <c r="B41" s="7" t="str">
        <f t="shared" si="42"/>
        <v/>
      </c>
      <c r="C41" s="7" t="str">
        <f t="shared" si="43"/>
        <v/>
      </c>
      <c r="D41" s="7" t="str">
        <f t="shared" si="44"/>
        <v/>
      </c>
      <c r="K41" s="1"/>
      <c r="L41" s="1"/>
      <c r="M41" s="1"/>
      <c r="N41" s="1"/>
    </row>
    <row r="42" spans="1:28">
      <c r="A42" s="7" t="str">
        <f t="shared" si="45"/>
        <v/>
      </c>
      <c r="B42" s="7" t="str">
        <f t="shared" si="42"/>
        <v/>
      </c>
      <c r="C42" s="7" t="str">
        <f t="shared" si="43"/>
        <v/>
      </c>
      <c r="D42" s="7" t="str">
        <f t="shared" si="44"/>
        <v/>
      </c>
      <c r="K42" s="1"/>
      <c r="L42" s="1"/>
      <c r="M42" s="1"/>
      <c r="N42" s="1"/>
    </row>
    <row r="43" spans="1:28">
      <c r="A43" s="7" t="str">
        <f t="shared" si="45"/>
        <v/>
      </c>
      <c r="B43" s="7" t="str">
        <f t="shared" si="42"/>
        <v/>
      </c>
      <c r="C43" s="7" t="str">
        <f t="shared" si="43"/>
        <v/>
      </c>
      <c r="D43" s="7" t="str">
        <f t="shared" si="44"/>
        <v/>
      </c>
      <c r="K43" s="1"/>
      <c r="L43" s="1"/>
      <c r="M43" s="1"/>
      <c r="N43" s="1"/>
    </row>
    <row r="44" spans="1:28">
      <c r="A44" s="7" t="str">
        <f t="shared" si="45"/>
        <v/>
      </c>
      <c r="B44" s="7" t="str">
        <f t="shared" si="42"/>
        <v/>
      </c>
      <c r="C44" s="7" t="str">
        <f t="shared" si="43"/>
        <v/>
      </c>
      <c r="D44" s="7" t="str">
        <f t="shared" si="44"/>
        <v/>
      </c>
    </row>
    <row r="45" spans="1:28">
      <c r="A45" s="7" t="str">
        <f t="shared" si="45"/>
        <v/>
      </c>
      <c r="B45" s="7" t="str">
        <f t="shared" si="42"/>
        <v/>
      </c>
      <c r="C45" s="7" t="str">
        <f t="shared" si="43"/>
        <v/>
      </c>
      <c r="D45" s="7" t="str">
        <f t="shared" si="44"/>
        <v/>
      </c>
    </row>
    <row r="46" spans="1:28">
      <c r="A46" s="7" t="str">
        <f t="shared" si="45"/>
        <v/>
      </c>
      <c r="B46" s="7" t="str">
        <f t="shared" si="42"/>
        <v/>
      </c>
      <c r="C46" s="7" t="str">
        <f t="shared" si="43"/>
        <v/>
      </c>
      <c r="D46" s="7" t="str">
        <f t="shared" si="44"/>
        <v/>
      </c>
    </row>
    <row r="47" spans="1:28">
      <c r="A47" s="7" t="str">
        <f t="shared" si="45"/>
        <v/>
      </c>
      <c r="B47" s="7" t="str">
        <f t="shared" si="42"/>
        <v/>
      </c>
      <c r="C47" s="7" t="str">
        <f t="shared" si="43"/>
        <v/>
      </c>
      <c r="D47" s="7" t="str">
        <f t="shared" si="44"/>
        <v/>
      </c>
    </row>
    <row r="48" spans="1:28">
      <c r="A48" s="7" t="str">
        <f t="shared" si="45"/>
        <v/>
      </c>
      <c r="B48" s="7" t="str">
        <f t="shared" si="42"/>
        <v/>
      </c>
      <c r="C48" s="7" t="str">
        <f t="shared" si="43"/>
        <v/>
      </c>
      <c r="D48" s="7" t="str">
        <f t="shared" si="44"/>
        <v/>
      </c>
    </row>
    <row r="49" spans="1:4">
      <c r="A49" s="7" t="str">
        <f t="shared" ref="A49:A55" si="46">IF(L29="","",IF(S29=1,"Ending value",A29))</f>
        <v/>
      </c>
      <c r="B49" s="7" t="str">
        <f t="shared" ref="B49:D49" si="47">L29</f>
        <v/>
      </c>
      <c r="C49" s="7" t="str">
        <f t="shared" si="47"/>
        <v/>
      </c>
      <c r="D49" s="7" t="str">
        <f t="shared" si="47"/>
        <v/>
      </c>
    </row>
    <row r="50" spans="1:4">
      <c r="A50" s="7" t="str">
        <f t="shared" si="46"/>
        <v/>
      </c>
      <c r="B50" s="7" t="str">
        <f t="shared" ref="B50:D50" si="48">L30</f>
        <v/>
      </c>
      <c r="C50" s="7" t="str">
        <f t="shared" si="48"/>
        <v/>
      </c>
      <c r="D50" s="7" t="str">
        <f t="shared" si="48"/>
        <v/>
      </c>
    </row>
    <row r="51" spans="1:4">
      <c r="A51" s="7" t="str">
        <f t="shared" si="46"/>
        <v/>
      </c>
      <c r="B51" s="7" t="str">
        <f t="shared" ref="B51:D51" si="49">L31</f>
        <v/>
      </c>
      <c r="C51" s="7" t="str">
        <f t="shared" si="49"/>
        <v/>
      </c>
      <c r="D51" s="7" t="str">
        <f t="shared" si="49"/>
        <v/>
      </c>
    </row>
    <row r="52" spans="1:4">
      <c r="A52" s="7" t="str">
        <f t="shared" si="46"/>
        <v/>
      </c>
      <c r="B52" s="7" t="str">
        <f t="shared" ref="B52:D52" si="50">L32</f>
        <v/>
      </c>
      <c r="C52" s="7" t="str">
        <f t="shared" si="50"/>
        <v/>
      </c>
      <c r="D52" s="7" t="str">
        <f t="shared" si="50"/>
        <v/>
      </c>
    </row>
    <row r="53" spans="1:4">
      <c r="A53" s="7" t="str">
        <f t="shared" si="46"/>
        <v/>
      </c>
      <c r="B53" s="7" t="str">
        <f t="shared" ref="B53:D53" si="51">L33</f>
        <v/>
      </c>
      <c r="C53" s="7" t="str">
        <f t="shared" si="51"/>
        <v/>
      </c>
      <c r="D53" s="7" t="str">
        <f t="shared" si="51"/>
        <v/>
      </c>
    </row>
    <row r="54" spans="1:4">
      <c r="A54" s="7" t="str">
        <f t="shared" si="46"/>
        <v/>
      </c>
      <c r="B54" s="7" t="str">
        <f t="shared" ref="B54:D54" si="52">L34</f>
        <v/>
      </c>
      <c r="C54" s="7" t="str">
        <f t="shared" si="52"/>
        <v/>
      </c>
      <c r="D54" s="7" t="str">
        <f t="shared" si="52"/>
        <v/>
      </c>
    </row>
    <row r="55" spans="1:4">
      <c r="A55" s="7" t="str">
        <f t="shared" si="46"/>
        <v/>
      </c>
      <c r="B55" s="7" t="str">
        <f t="shared" ref="B55:D55" si="53">L35</f>
        <v/>
      </c>
      <c r="C55" s="7" t="str">
        <f t="shared" si="53"/>
        <v/>
      </c>
      <c r="D55" s="7" t="str">
        <f t="shared" si="53"/>
        <v/>
      </c>
    </row>
    <row r="58" spans="1:4">
      <c r="A58" s="5" t="s">
        <v>49</v>
      </c>
    </row>
    <row r="59" spans="1:4">
      <c r="A59" t="s">
        <v>50</v>
      </c>
    </row>
    <row r="60" spans="1:4">
      <c r="A60" t="s">
        <v>51</v>
      </c>
    </row>
    <row r="61" spans="1:4">
      <c r="A61" t="s">
        <v>52</v>
      </c>
    </row>
    <row r="62" spans="1:4">
      <c r="A62" t="s">
        <v>53</v>
      </c>
    </row>
    <row r="63" spans="1:4">
      <c r="A63" t="s">
        <v>54</v>
      </c>
    </row>
    <row r="64" spans="1:4">
      <c r="A64" t="s">
        <v>55</v>
      </c>
    </row>
    <row r="65" spans="1:1">
      <c r="A65" t="s">
        <v>56</v>
      </c>
    </row>
    <row r="66" spans="1:1">
      <c r="A66" t="s">
        <v>57</v>
      </c>
    </row>
    <row r="67" spans="1:1">
      <c r="A67" t="s">
        <v>58</v>
      </c>
    </row>
    <row r="68" spans="1:1">
      <c r="A68" t="s">
        <v>59</v>
      </c>
    </row>
    <row r="69" spans="1:1">
      <c r="A69" t="s">
        <v>60</v>
      </c>
    </row>
    <row r="71" spans="1:1">
      <c r="A71" s="16" t="s">
        <v>281</v>
      </c>
    </row>
  </sheetData>
  <mergeCells count="4">
    <mergeCell ref="A11:I11"/>
    <mergeCell ref="A4:F4"/>
    <mergeCell ref="A7:D7"/>
    <mergeCell ref="A8:D8"/>
  </mergeCells>
  <hyperlinks>
    <hyperlink ref="A4" r:id="rId1"/>
    <hyperlink ref="A7" r:id="rId2"/>
    <hyperlink ref="A8" r:id="rId3"/>
  </hyperlinks>
  <pageMargins left="0.7" right="0.7" top="0.75" bottom="0.75" header="0.3" footer="0.3"/>
  <pageSetup orientation="portrait" horizontalDpi="4294967292" verticalDpi="4294967292" r:id="rId4"/>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heetViews>
  <sheetFormatPr defaultColWidth="8.85546875" defaultRowHeight="15"/>
  <sheetData>
    <row r="1" spans="1:9" ht="18.75">
      <c r="A1" s="2" t="s">
        <v>79</v>
      </c>
    </row>
    <row r="3" spans="1:9">
      <c r="A3" t="s">
        <v>45</v>
      </c>
    </row>
    <row r="4" spans="1:9">
      <c r="A4" s="61" t="s">
        <v>80</v>
      </c>
      <c r="B4" s="61"/>
      <c r="C4" s="61"/>
      <c r="D4" s="61"/>
      <c r="E4" s="61"/>
      <c r="F4" s="61"/>
      <c r="G4" s="61"/>
      <c r="H4" s="61"/>
    </row>
    <row r="6" spans="1:9">
      <c r="A6" t="s">
        <v>171</v>
      </c>
    </row>
    <row r="7" spans="1:9">
      <c r="A7" s="61" t="s">
        <v>174</v>
      </c>
      <c r="B7" s="61"/>
      <c r="C7" s="61"/>
      <c r="D7" s="61"/>
    </row>
    <row r="8" spans="1:9">
      <c r="A8" s="61" t="s">
        <v>175</v>
      </c>
      <c r="B8" s="61"/>
      <c r="C8" s="61"/>
      <c r="D8" s="61"/>
    </row>
    <row r="9" spans="1:9">
      <c r="A9" s="61" t="s">
        <v>176</v>
      </c>
      <c r="B9" s="61"/>
      <c r="C9" s="61"/>
      <c r="D9" s="61"/>
    </row>
    <row r="10" spans="1:9">
      <c r="A10" s="61" t="s">
        <v>177</v>
      </c>
      <c r="B10" s="61"/>
      <c r="C10" s="61"/>
      <c r="D10" s="61"/>
    </row>
    <row r="11" spans="1:9">
      <c r="A11" s="61" t="s">
        <v>178</v>
      </c>
      <c r="B11" s="61"/>
      <c r="C11" s="61"/>
      <c r="D11" s="61"/>
    </row>
    <row r="13" spans="1:9" ht="183.75" customHeight="1">
      <c r="A13" s="59" t="s">
        <v>152</v>
      </c>
      <c r="B13" s="59"/>
      <c r="C13" s="59"/>
      <c r="D13" s="59"/>
      <c r="E13" s="59"/>
      <c r="F13" s="59"/>
      <c r="G13" s="59"/>
      <c r="H13" s="59"/>
      <c r="I13" s="59"/>
    </row>
    <row r="16" spans="1:9" ht="18.75">
      <c r="A16" s="2" t="s">
        <v>43</v>
      </c>
    </row>
    <row r="17" spans="1:4">
      <c r="A17" t="s">
        <v>151</v>
      </c>
    </row>
    <row r="18" spans="1:4">
      <c r="A18" t="s">
        <v>61</v>
      </c>
      <c r="B18" s="4"/>
      <c r="C18" t="s">
        <v>62</v>
      </c>
      <c r="D18" s="4"/>
    </row>
    <row r="20" spans="1:4">
      <c r="A20" t="s">
        <v>63</v>
      </c>
    </row>
    <row r="21" spans="1:4">
      <c r="A21" t="s">
        <v>64</v>
      </c>
    </row>
    <row r="22" spans="1:4">
      <c r="A22" t="s">
        <v>65</v>
      </c>
      <c r="B22" s="4"/>
    </row>
    <row r="23" spans="1:4">
      <c r="A23" t="s">
        <v>66</v>
      </c>
      <c r="B23" s="4"/>
    </row>
    <row r="24" spans="1:4">
      <c r="A24" t="s">
        <v>67</v>
      </c>
      <c r="B24" s="4"/>
    </row>
    <row r="25" spans="1:4">
      <c r="A25" t="s">
        <v>68</v>
      </c>
      <c r="B25" s="4"/>
    </row>
    <row r="26" spans="1:4">
      <c r="A26" t="s">
        <v>69</v>
      </c>
      <c r="B26" s="4"/>
    </row>
    <row r="27" spans="1:4">
      <c r="A27" t="s">
        <v>70</v>
      </c>
      <c r="B27" s="4"/>
    </row>
    <row r="28" spans="1:4">
      <c r="A28" t="s">
        <v>71</v>
      </c>
      <c r="B28" s="4"/>
    </row>
    <row r="29" spans="1:4">
      <c r="A29" t="s">
        <v>72</v>
      </c>
      <c r="B29" s="4"/>
    </row>
    <row r="30" spans="1:4">
      <c r="A30" t="s">
        <v>73</v>
      </c>
      <c r="B30" s="4"/>
    </row>
    <row r="31" spans="1:4">
      <c r="A31" t="s">
        <v>74</v>
      </c>
      <c r="B31" s="4"/>
    </row>
    <row r="33" spans="1:3" ht="18.75">
      <c r="A33" s="2" t="s">
        <v>7</v>
      </c>
    </row>
    <row r="34" spans="1:3">
      <c r="A34" t="s">
        <v>75</v>
      </c>
    </row>
    <row r="35" spans="1:3">
      <c r="A35" t="s">
        <v>76</v>
      </c>
    </row>
    <row r="36" spans="1:3">
      <c r="B36" s="5" t="s">
        <v>77</v>
      </c>
      <c r="C36" s="5" t="s">
        <v>78</v>
      </c>
    </row>
    <row r="37" spans="1:3">
      <c r="A37" t="s">
        <v>65</v>
      </c>
      <c r="B37">
        <f>B18</f>
        <v>0</v>
      </c>
      <c r="C37">
        <f>D18</f>
        <v>0</v>
      </c>
    </row>
    <row r="38" spans="1:3">
      <c r="A38" t="s">
        <v>66</v>
      </c>
      <c r="B38" s="19" t="str">
        <f t="shared" ref="B38:B46" si="0">IF(B23&gt;0,SQRT((B23/$B$22)*($B$18*$D$18)/($D$18/$B$18)),"NA")</f>
        <v>NA</v>
      </c>
      <c r="C38" s="19" t="str">
        <f t="shared" ref="C38:C46" si="1">IF(B23&gt;0,B38*($D$18/$B$18),"NA")</f>
        <v>NA</v>
      </c>
    </row>
    <row r="39" spans="1:3">
      <c r="A39" t="s">
        <v>67</v>
      </c>
      <c r="B39" s="19" t="str">
        <f t="shared" si="0"/>
        <v>NA</v>
      </c>
      <c r="C39" s="19" t="str">
        <f t="shared" si="1"/>
        <v>NA</v>
      </c>
    </row>
    <row r="40" spans="1:3">
      <c r="A40" t="s">
        <v>68</v>
      </c>
      <c r="B40" s="19" t="str">
        <f t="shared" si="0"/>
        <v>NA</v>
      </c>
      <c r="C40" s="19" t="str">
        <f t="shared" si="1"/>
        <v>NA</v>
      </c>
    </row>
    <row r="41" spans="1:3">
      <c r="A41" t="s">
        <v>69</v>
      </c>
      <c r="B41" s="19" t="str">
        <f t="shared" si="0"/>
        <v>NA</v>
      </c>
      <c r="C41" s="19" t="str">
        <f t="shared" si="1"/>
        <v>NA</v>
      </c>
    </row>
    <row r="42" spans="1:3">
      <c r="A42" t="s">
        <v>70</v>
      </c>
      <c r="B42" s="19" t="str">
        <f t="shared" si="0"/>
        <v>NA</v>
      </c>
      <c r="C42" s="19" t="str">
        <f t="shared" si="1"/>
        <v>NA</v>
      </c>
    </row>
    <row r="43" spans="1:3">
      <c r="A43" t="s">
        <v>71</v>
      </c>
      <c r="B43" s="19" t="str">
        <f t="shared" si="0"/>
        <v>NA</v>
      </c>
      <c r="C43" s="19" t="str">
        <f t="shared" si="1"/>
        <v>NA</v>
      </c>
    </row>
    <row r="44" spans="1:3">
      <c r="A44" t="s">
        <v>72</v>
      </c>
      <c r="B44" s="19" t="str">
        <f t="shared" si="0"/>
        <v>NA</v>
      </c>
      <c r="C44" s="19" t="str">
        <f t="shared" si="1"/>
        <v>NA</v>
      </c>
    </row>
    <row r="45" spans="1:3">
      <c r="A45" t="s">
        <v>73</v>
      </c>
      <c r="B45" s="19" t="str">
        <f t="shared" si="0"/>
        <v>NA</v>
      </c>
      <c r="C45" s="19" t="str">
        <f t="shared" si="1"/>
        <v>NA</v>
      </c>
    </row>
    <row r="46" spans="1:3">
      <c r="A46" t="s">
        <v>74</v>
      </c>
      <c r="B46" s="19" t="str">
        <f t="shared" si="0"/>
        <v>NA</v>
      </c>
      <c r="C46" s="19" t="str">
        <f t="shared" si="1"/>
        <v>NA</v>
      </c>
    </row>
    <row r="50" spans="1:1">
      <c r="A50" s="16"/>
    </row>
    <row r="52" spans="1:1">
      <c r="A52" s="8" t="s">
        <v>309</v>
      </c>
    </row>
  </sheetData>
  <mergeCells count="7">
    <mergeCell ref="A13:I13"/>
    <mergeCell ref="A4:H4"/>
    <mergeCell ref="A7:D7"/>
    <mergeCell ref="A8:D8"/>
    <mergeCell ref="A9:D9"/>
    <mergeCell ref="A10:D10"/>
    <mergeCell ref="A11:D11"/>
  </mergeCells>
  <hyperlinks>
    <hyperlink ref="A4" r:id="rId1"/>
    <hyperlink ref="A7" r:id="rId2"/>
    <hyperlink ref="A8" r:id="rId3"/>
    <hyperlink ref="A9" r:id="rId4"/>
    <hyperlink ref="A10" r:id="rId5"/>
    <hyperlink ref="A11" r:id="rId6"/>
  </hyperlinks>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5"/>
  <sheetViews>
    <sheetView workbookViewId="0"/>
  </sheetViews>
  <sheetFormatPr defaultColWidth="8.85546875" defaultRowHeight="15"/>
  <cols>
    <col min="1" max="1" width="10.7109375" customWidth="1"/>
    <col min="2" max="8" width="10.42578125" customWidth="1"/>
  </cols>
  <sheetData>
    <row r="1" spans="1:9" ht="18.75">
      <c r="A1" s="2" t="s">
        <v>124</v>
      </c>
    </row>
    <row r="3" spans="1:9">
      <c r="A3" t="s">
        <v>45</v>
      </c>
    </row>
    <row r="4" spans="1:9">
      <c r="A4" s="61" t="s">
        <v>125</v>
      </c>
      <c r="B4" s="61"/>
      <c r="C4" s="61"/>
      <c r="D4" s="61"/>
      <c r="E4" s="61"/>
      <c r="F4" s="61"/>
      <c r="G4" s="61"/>
    </row>
    <row r="6" spans="1:9">
      <c r="A6" t="s">
        <v>171</v>
      </c>
    </row>
    <row r="7" spans="1:9">
      <c r="A7" s="61" t="s">
        <v>179</v>
      </c>
      <c r="B7" s="61"/>
      <c r="C7" s="61"/>
      <c r="D7" s="61"/>
      <c r="E7" s="61"/>
      <c r="F7" s="61"/>
      <c r="G7" s="61"/>
    </row>
    <row r="8" spans="1:9">
      <c r="A8" s="61" t="s">
        <v>180</v>
      </c>
      <c r="B8" s="61"/>
      <c r="C8" s="61"/>
      <c r="D8" s="61"/>
      <c r="E8" s="61"/>
    </row>
    <row r="10" spans="1:9" ht="326.25" customHeight="1">
      <c r="A10" s="59" t="s">
        <v>154</v>
      </c>
      <c r="B10" s="59"/>
      <c r="C10" s="59"/>
      <c r="D10" s="59"/>
      <c r="E10" s="59"/>
      <c r="F10" s="59"/>
      <c r="G10" s="59"/>
      <c r="H10" s="59"/>
      <c r="I10" s="59"/>
    </row>
    <row r="13" spans="1:9">
      <c r="A13" t="s">
        <v>84</v>
      </c>
    </row>
    <row r="14" spans="1:9">
      <c r="A14" t="s">
        <v>85</v>
      </c>
    </row>
    <row r="15" spans="1:9">
      <c r="A15" t="s">
        <v>86</v>
      </c>
    </row>
    <row r="16" spans="1:9">
      <c r="A16" t="s">
        <v>87</v>
      </c>
    </row>
    <row r="17" spans="1:24">
      <c r="A17" t="s">
        <v>88</v>
      </c>
    </row>
    <row r="18" spans="1:24">
      <c r="A18" t="s">
        <v>89</v>
      </c>
    </row>
    <row r="21" spans="1:24" ht="18.75">
      <c r="A21" s="2" t="s">
        <v>43</v>
      </c>
    </row>
    <row r="22" spans="1:24">
      <c r="C22" t="s">
        <v>90</v>
      </c>
    </row>
    <row r="23" spans="1:24">
      <c r="B23" t="s">
        <v>91</v>
      </c>
      <c r="C23" t="s">
        <v>92</v>
      </c>
      <c r="D23" s="9" t="s">
        <v>93</v>
      </c>
      <c r="E23" t="s">
        <v>94</v>
      </c>
      <c r="F23" t="s">
        <v>95</v>
      </c>
      <c r="G23" t="s">
        <v>96</v>
      </c>
      <c r="H23" t="s">
        <v>97</v>
      </c>
      <c r="P23" s="10" t="s">
        <v>98</v>
      </c>
      <c r="Q23" s="3">
        <f>SUM(Q24:Q26)</f>
        <v>0</v>
      </c>
      <c r="R23" s="3" t="s">
        <v>99</v>
      </c>
      <c r="S23" s="3" t="s">
        <v>100</v>
      </c>
      <c r="T23" s="3" t="s">
        <v>101</v>
      </c>
      <c r="U23" s="3" t="s">
        <v>102</v>
      </c>
      <c r="V23" s="3" t="s">
        <v>103</v>
      </c>
      <c r="W23" s="3" t="s">
        <v>104</v>
      </c>
      <c r="X23" s="3" t="s">
        <v>105</v>
      </c>
    </row>
    <row r="24" spans="1:24">
      <c r="A24" t="s">
        <v>106</v>
      </c>
      <c r="B24" s="11"/>
      <c r="C24" s="11"/>
      <c r="D24" s="12"/>
      <c r="E24" s="13"/>
      <c r="F24" s="11"/>
      <c r="G24" s="11"/>
      <c r="H24">
        <f t="shared" ref="H24:H29" si="0">SUM(B24:G24)</f>
        <v>0</v>
      </c>
      <c r="P24" s="3" t="s">
        <v>107</v>
      </c>
      <c r="Q24" s="3">
        <f>IF(R24=0,0,1)</f>
        <v>0</v>
      </c>
      <c r="R24" s="3">
        <f>SUM(B24:B29)</f>
        <v>0</v>
      </c>
      <c r="S24" s="3">
        <f>-1*D24</f>
        <v>0</v>
      </c>
      <c r="T24" s="3">
        <f>IF($Q$23&gt;=2,-1*C24,E24)</f>
        <v>0</v>
      </c>
      <c r="U24" s="3">
        <f>IF($Q$23=3,-1*B24,IF($Q$23=2,E24,F24))</f>
        <v>0</v>
      </c>
      <c r="V24" s="3">
        <f>IF($Q$23=3,E24,IF($Q$23=2,F24,G24))</f>
        <v>0</v>
      </c>
      <c r="W24" s="3" t="str">
        <f>IF($Q$23=3,F24,IF(AND($Q$23=2,$Q$30=3),G24,""))</f>
        <v/>
      </c>
      <c r="X24" s="3" t="str">
        <f>IF(AND($Q$23=3,$Q$30=3),G24,"")</f>
        <v/>
      </c>
    </row>
    <row r="25" spans="1:24">
      <c r="A25" t="s">
        <v>108</v>
      </c>
      <c r="B25" s="11"/>
      <c r="C25" s="11"/>
      <c r="D25" s="12"/>
      <c r="E25" s="13"/>
      <c r="F25" s="11"/>
      <c r="G25" s="11"/>
      <c r="H25">
        <f t="shared" si="0"/>
        <v>0</v>
      </c>
      <c r="P25" s="3" t="s">
        <v>109</v>
      </c>
      <c r="Q25" s="3">
        <f t="shared" ref="Q25:Q29" si="1">IF(R25=0,0,1)</f>
        <v>0</v>
      </c>
      <c r="R25" s="3">
        <f>SUM(C24:C29)</f>
        <v>0</v>
      </c>
      <c r="S25" s="3">
        <f t="shared" ref="S25:S29" si="2">-1*D25</f>
        <v>0</v>
      </c>
      <c r="T25" s="3">
        <f t="shared" ref="T25:T29" si="3">IF($Q$23&gt;=2,-1*C25,E25)</f>
        <v>0</v>
      </c>
      <c r="U25" s="3">
        <f t="shared" ref="U25:U29" si="4">IF($Q$23=3,-1*B25,IF($Q$23=2,E25,F25))</f>
        <v>0</v>
      </c>
      <c r="V25" s="3">
        <f t="shared" ref="V25:V29" si="5">IF($Q$23=3,E25,IF($Q$23=2,F25,G25))</f>
        <v>0</v>
      </c>
      <c r="W25" s="3" t="str">
        <f t="shared" ref="W25:W29" si="6">IF($Q$23=3,F25,IF(AND($Q$23=2,$Q$30=3),G25,""))</f>
        <v/>
      </c>
      <c r="X25" s="3" t="str">
        <f t="shared" ref="X25:X29" si="7">IF(AND($Q$23=3,$Q$30=3),G25,"")</f>
        <v/>
      </c>
    </row>
    <row r="26" spans="1:24">
      <c r="A26" t="s">
        <v>110</v>
      </c>
      <c r="B26" s="11"/>
      <c r="C26" s="11"/>
      <c r="D26" s="12"/>
      <c r="E26" s="13"/>
      <c r="F26" s="11"/>
      <c r="G26" s="11"/>
      <c r="H26">
        <f t="shared" si="0"/>
        <v>0</v>
      </c>
      <c r="P26" s="3" t="s">
        <v>111</v>
      </c>
      <c r="Q26" s="3">
        <f t="shared" si="1"/>
        <v>0</v>
      </c>
      <c r="R26" s="3">
        <f>SUM(D24:D29)</f>
        <v>0</v>
      </c>
      <c r="S26" s="3">
        <f t="shared" si="2"/>
        <v>0</v>
      </c>
      <c r="T26" s="3">
        <f t="shared" si="3"/>
        <v>0</v>
      </c>
      <c r="U26" s="3">
        <f t="shared" si="4"/>
        <v>0</v>
      </c>
      <c r="V26" s="3">
        <f t="shared" si="5"/>
        <v>0</v>
      </c>
      <c r="W26" s="3" t="str">
        <f t="shared" si="6"/>
        <v/>
      </c>
      <c r="X26" s="3" t="str">
        <f t="shared" si="7"/>
        <v/>
      </c>
    </row>
    <row r="27" spans="1:24">
      <c r="A27" t="s">
        <v>112</v>
      </c>
      <c r="B27" s="11"/>
      <c r="C27" s="11"/>
      <c r="D27" s="12"/>
      <c r="E27" s="13"/>
      <c r="F27" s="11"/>
      <c r="G27" s="11"/>
      <c r="H27">
        <f t="shared" si="0"/>
        <v>0</v>
      </c>
      <c r="P27" s="3" t="s">
        <v>113</v>
      </c>
      <c r="Q27" s="3">
        <f t="shared" si="1"/>
        <v>0</v>
      </c>
      <c r="R27" s="3">
        <f>SUM(E24:E29)</f>
        <v>0</v>
      </c>
      <c r="S27" s="3">
        <f t="shared" si="2"/>
        <v>0</v>
      </c>
      <c r="T27" s="3">
        <f t="shared" si="3"/>
        <v>0</v>
      </c>
      <c r="U27" s="3">
        <f t="shared" si="4"/>
        <v>0</v>
      </c>
      <c r="V27" s="3">
        <f t="shared" si="5"/>
        <v>0</v>
      </c>
      <c r="W27" s="3" t="str">
        <f t="shared" si="6"/>
        <v/>
      </c>
      <c r="X27" s="3" t="str">
        <f t="shared" si="7"/>
        <v/>
      </c>
    </row>
    <row r="28" spans="1:24">
      <c r="A28" t="s">
        <v>115</v>
      </c>
      <c r="B28" s="11"/>
      <c r="C28" s="11"/>
      <c r="D28" s="12"/>
      <c r="E28" s="13"/>
      <c r="F28" s="11"/>
      <c r="G28" s="11"/>
      <c r="H28">
        <f t="shared" si="0"/>
        <v>0</v>
      </c>
      <c r="P28" s="3" t="s">
        <v>114</v>
      </c>
      <c r="Q28" s="3">
        <f t="shared" si="1"/>
        <v>0</v>
      </c>
      <c r="R28" s="3">
        <f>SUM(F24:F29)</f>
        <v>0</v>
      </c>
      <c r="S28" s="3">
        <f t="shared" si="2"/>
        <v>0</v>
      </c>
      <c r="T28" s="3">
        <f t="shared" si="3"/>
        <v>0</v>
      </c>
      <c r="U28" s="3">
        <f t="shared" si="4"/>
        <v>0</v>
      </c>
      <c r="V28" s="3">
        <f t="shared" si="5"/>
        <v>0</v>
      </c>
      <c r="W28" s="3" t="str">
        <f t="shared" si="6"/>
        <v/>
      </c>
      <c r="X28" s="3" t="str">
        <f t="shared" si="7"/>
        <v/>
      </c>
    </row>
    <row r="29" spans="1:24">
      <c r="A29" t="s">
        <v>214</v>
      </c>
      <c r="B29" s="11"/>
      <c r="C29" s="11"/>
      <c r="D29" s="12"/>
      <c r="E29" s="13"/>
      <c r="F29" s="11"/>
      <c r="G29" s="11"/>
      <c r="H29">
        <f t="shared" si="0"/>
        <v>0</v>
      </c>
      <c r="P29" s="3" t="s">
        <v>116</v>
      </c>
      <c r="Q29" s="3">
        <f t="shared" si="1"/>
        <v>0</v>
      </c>
      <c r="R29" s="3">
        <f>SUM(G24:G29)</f>
        <v>0</v>
      </c>
      <c r="S29" s="3">
        <f t="shared" si="2"/>
        <v>0</v>
      </c>
      <c r="T29" s="3">
        <f t="shared" si="3"/>
        <v>0</v>
      </c>
      <c r="U29" s="3">
        <f t="shared" si="4"/>
        <v>0</v>
      </c>
      <c r="V29" s="3">
        <f t="shared" si="5"/>
        <v>0</v>
      </c>
      <c r="W29" s="3" t="str">
        <f t="shared" si="6"/>
        <v/>
      </c>
      <c r="X29" s="3" t="str">
        <f t="shared" si="7"/>
        <v/>
      </c>
    </row>
    <row r="30" spans="1:24">
      <c r="P30" s="10" t="s">
        <v>117</v>
      </c>
      <c r="Q30" s="3">
        <f>SUM(Q27:Q29)</f>
        <v>0</v>
      </c>
      <c r="R30" s="3"/>
      <c r="S30" s="3"/>
      <c r="T30" s="3"/>
      <c r="U30" s="3"/>
      <c r="V30" s="3"/>
      <c r="W30" s="3"/>
      <c r="X30" s="3"/>
    </row>
    <row r="34" spans="1:9" ht="18.75">
      <c r="A34" s="2" t="s">
        <v>7</v>
      </c>
    </row>
    <row r="35" spans="1:9">
      <c r="A35" s="7"/>
      <c r="B35" s="7" t="s">
        <v>118</v>
      </c>
      <c r="C35" s="7" t="s">
        <v>119</v>
      </c>
      <c r="D35" s="7" t="s">
        <v>120</v>
      </c>
      <c r="E35" s="7" t="s">
        <v>121</v>
      </c>
      <c r="F35" s="7" t="s">
        <v>122</v>
      </c>
      <c r="G35" s="7" t="s">
        <v>123</v>
      </c>
    </row>
    <row r="36" spans="1:9">
      <c r="A36" s="7" t="str">
        <f>IF($H24&lt;&gt;0,"Category 1","")</f>
        <v/>
      </c>
      <c r="B36" s="7" t="str">
        <f t="shared" ref="B36:G41" si="8">IF($H24&lt;&gt;0,S24,"")</f>
        <v/>
      </c>
      <c r="C36" s="7" t="str">
        <f t="shared" si="8"/>
        <v/>
      </c>
      <c r="D36" s="7" t="str">
        <f t="shared" si="8"/>
        <v/>
      </c>
      <c r="E36" s="7" t="str">
        <f t="shared" si="8"/>
        <v/>
      </c>
      <c r="F36" s="7" t="str">
        <f t="shared" si="8"/>
        <v/>
      </c>
      <c r="G36" s="7" t="str">
        <f t="shared" si="8"/>
        <v/>
      </c>
    </row>
    <row r="37" spans="1:9">
      <c r="A37" s="7" t="str">
        <f>IF($H25&lt;&gt;0,"Category 2","")</f>
        <v/>
      </c>
      <c r="B37" s="7" t="str">
        <f t="shared" si="8"/>
        <v/>
      </c>
      <c r="C37" s="7" t="str">
        <f t="shared" si="8"/>
        <v/>
      </c>
      <c r="D37" s="7" t="str">
        <f t="shared" si="8"/>
        <v/>
      </c>
      <c r="E37" s="7" t="str">
        <f t="shared" si="8"/>
        <v/>
      </c>
      <c r="F37" s="7" t="str">
        <f t="shared" si="8"/>
        <v/>
      </c>
      <c r="G37" s="7" t="str">
        <f t="shared" si="8"/>
        <v/>
      </c>
    </row>
    <row r="38" spans="1:9">
      <c r="A38" s="7" t="str">
        <f>IF($H26&lt;&gt;0,"Category 3","")</f>
        <v/>
      </c>
      <c r="B38" s="7" t="str">
        <f t="shared" si="8"/>
        <v/>
      </c>
      <c r="C38" s="7" t="str">
        <f t="shared" si="8"/>
        <v/>
      </c>
      <c r="D38" s="7" t="str">
        <f t="shared" si="8"/>
        <v/>
      </c>
      <c r="E38" s="7" t="str">
        <f t="shared" si="8"/>
        <v/>
      </c>
      <c r="F38" s="7" t="str">
        <f t="shared" si="8"/>
        <v/>
      </c>
      <c r="G38" s="7" t="str">
        <f t="shared" si="8"/>
        <v/>
      </c>
    </row>
    <row r="39" spans="1:9">
      <c r="A39" s="7" t="str">
        <f>IF($H27&lt;&gt;0,"Category 4","")</f>
        <v/>
      </c>
      <c r="B39" s="7" t="str">
        <f t="shared" si="8"/>
        <v/>
      </c>
      <c r="C39" s="7" t="str">
        <f t="shared" si="8"/>
        <v/>
      </c>
      <c r="D39" s="7" t="str">
        <f t="shared" si="8"/>
        <v/>
      </c>
      <c r="E39" s="7" t="str">
        <f t="shared" si="8"/>
        <v/>
      </c>
      <c r="F39" s="7" t="str">
        <f t="shared" si="8"/>
        <v/>
      </c>
      <c r="G39" s="7" t="str">
        <f t="shared" si="8"/>
        <v/>
      </c>
    </row>
    <row r="40" spans="1:9">
      <c r="A40" s="7" t="str">
        <f>IF($H28&lt;&gt;0,"Category 5","")</f>
        <v/>
      </c>
      <c r="B40" s="7" t="str">
        <f t="shared" si="8"/>
        <v/>
      </c>
      <c r="C40" s="7" t="str">
        <f t="shared" si="8"/>
        <v/>
      </c>
      <c r="D40" s="7" t="str">
        <f t="shared" si="8"/>
        <v/>
      </c>
      <c r="E40" s="7" t="str">
        <f t="shared" si="8"/>
        <v/>
      </c>
      <c r="F40" s="7" t="str">
        <f t="shared" si="8"/>
        <v/>
      </c>
      <c r="G40" s="7" t="str">
        <f t="shared" si="8"/>
        <v/>
      </c>
    </row>
    <row r="41" spans="1:9">
      <c r="A41" s="7" t="str">
        <f>IF($H29&lt;&gt;0,"Category 6","")</f>
        <v/>
      </c>
      <c r="B41" s="7" t="str">
        <f t="shared" si="8"/>
        <v/>
      </c>
      <c r="C41" s="7" t="str">
        <f t="shared" si="8"/>
        <v/>
      </c>
      <c r="D41" s="7" t="str">
        <f t="shared" si="8"/>
        <v/>
      </c>
      <c r="E41" s="7" t="str">
        <f t="shared" si="8"/>
        <v/>
      </c>
      <c r="F41" s="7" t="str">
        <f t="shared" si="8"/>
        <v/>
      </c>
      <c r="G41" s="7" t="str">
        <f t="shared" si="8"/>
        <v/>
      </c>
    </row>
    <row r="44" spans="1:9">
      <c r="A44" s="5" t="s">
        <v>155</v>
      </c>
    </row>
    <row r="45" spans="1:9" ht="32.25" customHeight="1">
      <c r="A45" s="59" t="s">
        <v>156</v>
      </c>
      <c r="B45" s="59"/>
      <c r="C45" s="59"/>
      <c r="D45" s="59"/>
      <c r="E45" s="59"/>
      <c r="F45" s="59"/>
      <c r="G45" s="59"/>
      <c r="H45" s="59"/>
      <c r="I45" s="59"/>
    </row>
    <row r="46" spans="1:9" ht="49.5" customHeight="1">
      <c r="A46" s="59" t="s">
        <v>157</v>
      </c>
      <c r="B46" s="59"/>
      <c r="C46" s="59"/>
      <c r="D46" s="59"/>
      <c r="E46" s="59"/>
      <c r="F46" s="59"/>
      <c r="G46" s="59"/>
      <c r="H46" s="59"/>
      <c r="I46" s="59"/>
    </row>
    <row r="47" spans="1:9">
      <c r="A47" s="15" t="s">
        <v>158</v>
      </c>
      <c r="B47" s="15"/>
      <c r="C47" s="15"/>
      <c r="D47" s="15"/>
      <c r="E47" s="15"/>
      <c r="F47" s="15"/>
      <c r="G47" s="15"/>
      <c r="H47" s="15"/>
      <c r="I47" s="15"/>
    </row>
    <row r="48" spans="1:9">
      <c r="A48" s="15" t="s">
        <v>159</v>
      </c>
      <c r="B48" s="15"/>
      <c r="C48" s="15"/>
      <c r="D48" s="15"/>
      <c r="E48" s="15"/>
      <c r="F48" s="15"/>
      <c r="G48" s="15"/>
      <c r="H48" s="15"/>
      <c r="I48" s="15"/>
    </row>
    <row r="49" spans="1:9" ht="33" customHeight="1">
      <c r="A49" s="59" t="s">
        <v>160</v>
      </c>
      <c r="B49" s="59"/>
      <c r="C49" s="59"/>
      <c r="D49" s="59"/>
      <c r="E49" s="59"/>
      <c r="F49" s="59"/>
      <c r="G49" s="59"/>
      <c r="H49" s="59"/>
      <c r="I49" s="59"/>
    </row>
    <row r="50" spans="1:9">
      <c r="A50" s="15" t="s">
        <v>161</v>
      </c>
      <c r="B50" s="15"/>
      <c r="C50" s="15"/>
      <c r="D50" s="15"/>
      <c r="E50" s="15"/>
      <c r="F50" s="15"/>
      <c r="G50" s="15"/>
      <c r="H50" s="15"/>
      <c r="I50" s="15"/>
    </row>
    <row r="51" spans="1:9" ht="51" customHeight="1">
      <c r="A51" s="59" t="s">
        <v>162</v>
      </c>
      <c r="B51" s="59"/>
      <c r="C51" s="59"/>
      <c r="D51" s="59"/>
      <c r="E51" s="59"/>
      <c r="F51" s="59"/>
      <c r="G51" s="59"/>
      <c r="H51" s="59"/>
      <c r="I51" s="59"/>
    </row>
    <row r="53" spans="1:9">
      <c r="A53" s="16" t="s">
        <v>170</v>
      </c>
    </row>
    <row r="55" spans="1:9">
      <c r="A55" s="8" t="s">
        <v>153</v>
      </c>
    </row>
  </sheetData>
  <mergeCells count="8">
    <mergeCell ref="A46:I46"/>
    <mergeCell ref="A49:I49"/>
    <mergeCell ref="A51:I51"/>
    <mergeCell ref="A4:G4"/>
    <mergeCell ref="A7:G7"/>
    <mergeCell ref="A8:E8"/>
    <mergeCell ref="A10:I10"/>
    <mergeCell ref="A45:I45"/>
  </mergeCells>
  <hyperlinks>
    <hyperlink ref="A4" r:id="rId1"/>
    <hyperlink ref="A7" r:id="rId2"/>
    <hyperlink ref="A8" r:id="rId3"/>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9"/>
  <sheetViews>
    <sheetView workbookViewId="0"/>
  </sheetViews>
  <sheetFormatPr defaultColWidth="8.85546875" defaultRowHeight="15"/>
  <cols>
    <col min="1" max="1" width="12.140625" customWidth="1"/>
  </cols>
  <sheetData>
    <row r="1" spans="1:40" ht="18.75">
      <c r="A1" s="2" t="s">
        <v>149</v>
      </c>
    </row>
    <row r="3" spans="1:40">
      <c r="A3" t="s">
        <v>45</v>
      </c>
    </row>
    <row r="4" spans="1:40">
      <c r="A4" s="61" t="s">
        <v>150</v>
      </c>
      <c r="B4" s="61"/>
      <c r="C4" s="61"/>
      <c r="D4" s="61"/>
      <c r="E4" s="61"/>
      <c r="F4" s="61"/>
      <c r="G4" s="61"/>
    </row>
    <row r="6" spans="1:40" ht="273.75" customHeight="1">
      <c r="A6" s="59" t="s">
        <v>163</v>
      </c>
      <c r="B6" s="59"/>
      <c r="C6" s="59"/>
      <c r="D6" s="59"/>
      <c r="E6" s="59"/>
      <c r="F6" s="59"/>
      <c r="G6" s="59"/>
      <c r="H6" s="59"/>
      <c r="I6" s="59"/>
    </row>
    <row r="9" spans="1:40" ht="18.75">
      <c r="A9" s="2" t="s">
        <v>43</v>
      </c>
      <c r="AA9" s="3" t="s">
        <v>128</v>
      </c>
      <c r="AB9" s="3"/>
      <c r="AC9" s="3"/>
      <c r="AD9" s="3"/>
      <c r="AE9" s="3"/>
      <c r="AF9" s="3"/>
      <c r="AG9" s="3"/>
      <c r="AH9" s="3"/>
      <c r="AI9" s="3"/>
      <c r="AJ9" s="3"/>
      <c r="AK9" s="56"/>
      <c r="AL9" s="56"/>
      <c r="AM9" s="56"/>
      <c r="AN9" s="56"/>
    </row>
    <row r="10" spans="1:40">
      <c r="A10" t="s">
        <v>129</v>
      </c>
      <c r="AA10" s="3"/>
      <c r="AB10" s="3"/>
      <c r="AC10" s="3"/>
      <c r="AD10" s="3"/>
      <c r="AE10" s="3"/>
      <c r="AF10" s="3"/>
      <c r="AG10" s="3"/>
      <c r="AH10" s="3"/>
      <c r="AI10" s="3"/>
      <c r="AJ10" s="3"/>
      <c r="AK10" s="56"/>
      <c r="AL10" s="56"/>
      <c r="AM10" s="56"/>
      <c r="AN10" s="56"/>
    </row>
    <row r="11" spans="1:40">
      <c r="A11" t="s">
        <v>61</v>
      </c>
      <c r="B11" s="14"/>
      <c r="C11" t="s">
        <v>62</v>
      </c>
      <c r="D11" s="14"/>
      <c r="AA11" s="3" t="s">
        <v>130</v>
      </c>
      <c r="AB11" s="3" t="s">
        <v>131</v>
      </c>
      <c r="AC11" s="3" t="s">
        <v>132</v>
      </c>
      <c r="AD11" s="3" t="s">
        <v>133</v>
      </c>
      <c r="AE11" s="3" t="s">
        <v>134</v>
      </c>
      <c r="AF11" s="3" t="s">
        <v>135</v>
      </c>
      <c r="AG11" s="3" t="s">
        <v>136</v>
      </c>
      <c r="AH11" s="3" t="s">
        <v>137</v>
      </c>
      <c r="AI11" s="3" t="s">
        <v>138</v>
      </c>
      <c r="AJ11" s="3"/>
      <c r="AK11" s="56"/>
      <c r="AL11" s="56"/>
      <c r="AM11" s="56"/>
      <c r="AN11" s="56"/>
    </row>
    <row r="12" spans="1:40">
      <c r="AA12" s="3">
        <v>1</v>
      </c>
      <c r="AB12" s="3">
        <f t="shared" ref="AB12:AB21" si="0">B15</f>
        <v>0</v>
      </c>
      <c r="AC12" s="3" t="e">
        <f t="shared" ref="AC12:AC21" si="1">AB12/$AB$27</f>
        <v>#DIV/0!</v>
      </c>
      <c r="AD12" s="3" t="e">
        <f t="shared" ref="AD12:AD21" si="2">($AB$32*$AB$33)*AC12</f>
        <v>#DIV/0!</v>
      </c>
      <c r="AE12" s="3">
        <f>IF(AB12&gt;0,1,0)</f>
        <v>0</v>
      </c>
      <c r="AF12" s="3">
        <f t="shared" ref="AF12:AF26" si="3">$AE$27-AA12</f>
        <v>-1</v>
      </c>
      <c r="AG12" s="3">
        <f>AB32</f>
        <v>0</v>
      </c>
      <c r="AH12" s="3"/>
      <c r="AI12" s="3" t="e">
        <f>AD12/AG12</f>
        <v>#DIV/0!</v>
      </c>
      <c r="AJ12" s="3" t="s">
        <v>139</v>
      </c>
      <c r="AK12" s="56"/>
      <c r="AL12" s="56"/>
      <c r="AM12" s="56"/>
      <c r="AN12" s="56"/>
    </row>
    <row r="13" spans="1:40">
      <c r="A13" t="s">
        <v>140</v>
      </c>
      <c r="AA13" s="3">
        <v>2</v>
      </c>
      <c r="AB13" s="3">
        <f t="shared" si="0"/>
        <v>0</v>
      </c>
      <c r="AC13" s="3" t="e">
        <f t="shared" si="1"/>
        <v>#DIV/0!</v>
      </c>
      <c r="AD13" s="3" t="e">
        <f t="shared" si="2"/>
        <v>#DIV/0!</v>
      </c>
      <c r="AE13" s="3">
        <f t="shared" ref="AE13:AE21" si="4">IF(AB13&gt;0,1,0)</f>
        <v>0</v>
      </c>
      <c r="AF13" s="3">
        <f t="shared" si="3"/>
        <v>-2</v>
      </c>
      <c r="AG13" s="3" t="e">
        <f>AD13/AI13</f>
        <v>#DIV/0!</v>
      </c>
      <c r="AH13" s="3" t="e">
        <f>$AB$32-AG13</f>
        <v>#DIV/0!</v>
      </c>
      <c r="AI13" s="3" t="e">
        <f>AB33-AI12</f>
        <v>#DIV/0!</v>
      </c>
      <c r="AJ13" s="3" t="s">
        <v>141</v>
      </c>
      <c r="AK13" s="56"/>
      <c r="AL13" s="56"/>
      <c r="AM13" s="56"/>
      <c r="AN13" s="56"/>
    </row>
    <row r="14" spans="1:40">
      <c r="A14" t="s">
        <v>142</v>
      </c>
      <c r="AA14" s="3">
        <v>3</v>
      </c>
      <c r="AB14" s="3">
        <f t="shared" si="0"/>
        <v>0</v>
      </c>
      <c r="AC14" s="3" t="e">
        <f t="shared" si="1"/>
        <v>#DIV/0!</v>
      </c>
      <c r="AD14" s="3" t="e">
        <f t="shared" si="2"/>
        <v>#DIV/0!</v>
      </c>
      <c r="AE14" s="3">
        <f t="shared" si="4"/>
        <v>0</v>
      </c>
      <c r="AF14" s="3">
        <f t="shared" si="3"/>
        <v>-3</v>
      </c>
      <c r="AG14" s="3" t="str">
        <f>IF(AF14&gt;-1,IF(AF14&gt;1,AD14/AI14,IF(AF14=1,AH13,AG13)),"NA")</f>
        <v>NA</v>
      </c>
      <c r="AH14" s="3" t="e">
        <f>AH13-AG14</f>
        <v>#DIV/0!</v>
      </c>
      <c r="AI14" s="3" t="str">
        <f>IF(AF14&gt;-1,IF(AF14&gt;1,AI13,AD14/AG14),"NA")</f>
        <v>NA</v>
      </c>
      <c r="AJ14" s="3" t="s">
        <v>143</v>
      </c>
      <c r="AK14" s="56"/>
      <c r="AL14" s="56"/>
      <c r="AM14" s="56"/>
      <c r="AN14" s="56"/>
    </row>
    <row r="15" spans="1:40">
      <c r="A15" t="s">
        <v>65</v>
      </c>
      <c r="B15" s="14"/>
      <c r="AA15" s="3">
        <v>4</v>
      </c>
      <c r="AB15" s="3">
        <f t="shared" si="0"/>
        <v>0</v>
      </c>
      <c r="AC15" s="3" t="e">
        <f t="shared" si="1"/>
        <v>#DIV/0!</v>
      </c>
      <c r="AD15" s="3" t="e">
        <f t="shared" si="2"/>
        <v>#DIV/0!</v>
      </c>
      <c r="AE15" s="3">
        <f t="shared" si="4"/>
        <v>0</v>
      </c>
      <c r="AF15" s="3">
        <f t="shared" si="3"/>
        <v>-4</v>
      </c>
      <c r="AG15" s="3" t="str">
        <f>IF(AF15&gt;-1,IF(AF15&gt;1,AD15/AI15,IF(AF15=1,AH14,AG14)),"NA")</f>
        <v>NA</v>
      </c>
      <c r="AH15" s="3" t="e">
        <f t="shared" ref="AH15:AH21" si="5">AH14-AG15</f>
        <v>#DIV/0!</v>
      </c>
      <c r="AI15" s="3" t="str">
        <f>IF(AF15&gt;-1,IF(AF15&gt;1,AI14,AD15/AG15),"NA")</f>
        <v>NA</v>
      </c>
      <c r="AJ15" s="3"/>
      <c r="AK15" s="56"/>
      <c r="AL15" s="56"/>
      <c r="AM15" s="56"/>
      <c r="AN15" s="56"/>
    </row>
    <row r="16" spans="1:40">
      <c r="A16" t="s">
        <v>66</v>
      </c>
      <c r="B16" s="14"/>
      <c r="AA16" s="3">
        <v>5</v>
      </c>
      <c r="AB16" s="3">
        <f t="shared" si="0"/>
        <v>0</v>
      </c>
      <c r="AC16" s="3" t="e">
        <f t="shared" si="1"/>
        <v>#DIV/0!</v>
      </c>
      <c r="AD16" s="3" t="e">
        <f t="shared" si="2"/>
        <v>#DIV/0!</v>
      </c>
      <c r="AE16" s="3">
        <f t="shared" si="4"/>
        <v>0</v>
      </c>
      <c r="AF16" s="3">
        <f t="shared" si="3"/>
        <v>-5</v>
      </c>
      <c r="AG16" s="3" t="str">
        <f t="shared" ref="AG16:AG21" si="6">IF(AF16&gt;-1,IF(AF16&gt;1,AD16/AI16,IF(AF16=1,AH15,AG15)),"NA")</f>
        <v>NA</v>
      </c>
      <c r="AH16" s="3" t="e">
        <f t="shared" si="5"/>
        <v>#DIV/0!</v>
      </c>
      <c r="AI16" s="3" t="str">
        <f>IF(AF16&gt;-1,IF(AF16&gt;1,AI15,AD16/AG16),"NA")</f>
        <v>NA</v>
      </c>
      <c r="AJ16" s="3"/>
      <c r="AK16" s="56"/>
      <c r="AL16" s="56"/>
      <c r="AM16" s="56"/>
      <c r="AN16" s="56"/>
    </row>
    <row r="17" spans="1:40">
      <c r="A17" t="s">
        <v>67</v>
      </c>
      <c r="B17" s="14"/>
      <c r="AA17" s="3">
        <v>6</v>
      </c>
      <c r="AB17" s="3">
        <f t="shared" si="0"/>
        <v>0</v>
      </c>
      <c r="AC17" s="3" t="e">
        <f t="shared" si="1"/>
        <v>#DIV/0!</v>
      </c>
      <c r="AD17" s="3" t="e">
        <f t="shared" si="2"/>
        <v>#DIV/0!</v>
      </c>
      <c r="AE17" s="3">
        <f t="shared" si="4"/>
        <v>0</v>
      </c>
      <c r="AF17" s="3">
        <f t="shared" si="3"/>
        <v>-6</v>
      </c>
      <c r="AG17" s="3" t="str">
        <f t="shared" si="6"/>
        <v>NA</v>
      </c>
      <c r="AH17" s="3" t="e">
        <f t="shared" si="5"/>
        <v>#DIV/0!</v>
      </c>
      <c r="AI17" s="3" t="str">
        <f>IF(AF17&gt;-1,IF(AF17&gt;1,AI16,AD17/AG17),"NA")</f>
        <v>NA</v>
      </c>
      <c r="AJ17" s="3"/>
      <c r="AK17" s="56"/>
      <c r="AL17" s="56"/>
      <c r="AM17" s="56"/>
      <c r="AN17" s="56"/>
    </row>
    <row r="18" spans="1:40">
      <c r="A18" t="s">
        <v>68</v>
      </c>
      <c r="B18" s="14"/>
      <c r="AA18" s="3">
        <v>7</v>
      </c>
      <c r="AB18" s="3">
        <f t="shared" si="0"/>
        <v>0</v>
      </c>
      <c r="AC18" s="3" t="e">
        <f t="shared" si="1"/>
        <v>#DIV/0!</v>
      </c>
      <c r="AD18" s="3" t="e">
        <f t="shared" si="2"/>
        <v>#DIV/0!</v>
      </c>
      <c r="AE18" s="3">
        <f t="shared" si="4"/>
        <v>0</v>
      </c>
      <c r="AF18" s="3">
        <f t="shared" si="3"/>
        <v>-7</v>
      </c>
      <c r="AG18" s="3" t="str">
        <f t="shared" si="6"/>
        <v>NA</v>
      </c>
      <c r="AH18" s="3" t="e">
        <f t="shared" si="5"/>
        <v>#DIV/0!</v>
      </c>
      <c r="AI18" s="3" t="str">
        <f t="shared" ref="AI18:AI21" si="7">IF(AF18&gt;-1,IF(AF18&gt;1,AI17,AD18/AG18),"NA")</f>
        <v>NA</v>
      </c>
      <c r="AJ18" s="3"/>
      <c r="AK18" s="56"/>
      <c r="AL18" s="56"/>
      <c r="AM18" s="56"/>
      <c r="AN18" s="56"/>
    </row>
    <row r="19" spans="1:40">
      <c r="A19" t="s">
        <v>69</v>
      </c>
      <c r="B19" s="14"/>
      <c r="AA19" s="3">
        <v>8</v>
      </c>
      <c r="AB19" s="3">
        <f t="shared" si="0"/>
        <v>0</v>
      </c>
      <c r="AC19" s="3" t="e">
        <f t="shared" si="1"/>
        <v>#DIV/0!</v>
      </c>
      <c r="AD19" s="3" t="e">
        <f t="shared" si="2"/>
        <v>#DIV/0!</v>
      </c>
      <c r="AE19" s="3">
        <f t="shared" si="4"/>
        <v>0</v>
      </c>
      <c r="AF19" s="3">
        <f t="shared" si="3"/>
        <v>-8</v>
      </c>
      <c r="AG19" s="3" t="str">
        <f t="shared" si="6"/>
        <v>NA</v>
      </c>
      <c r="AH19" s="3" t="e">
        <f t="shared" si="5"/>
        <v>#DIV/0!</v>
      </c>
      <c r="AI19" s="3" t="str">
        <f t="shared" si="7"/>
        <v>NA</v>
      </c>
      <c r="AJ19" s="3"/>
      <c r="AK19" s="56"/>
      <c r="AL19" s="56"/>
      <c r="AM19" s="56"/>
      <c r="AN19" s="56"/>
    </row>
    <row r="20" spans="1:40">
      <c r="A20" t="s">
        <v>70</v>
      </c>
      <c r="B20" s="14"/>
      <c r="AA20" s="3">
        <v>9</v>
      </c>
      <c r="AB20" s="3">
        <f t="shared" si="0"/>
        <v>0</v>
      </c>
      <c r="AC20" s="3" t="e">
        <f t="shared" si="1"/>
        <v>#DIV/0!</v>
      </c>
      <c r="AD20" s="3" t="e">
        <f t="shared" si="2"/>
        <v>#DIV/0!</v>
      </c>
      <c r="AE20" s="3">
        <f t="shared" si="4"/>
        <v>0</v>
      </c>
      <c r="AF20" s="3">
        <f t="shared" si="3"/>
        <v>-9</v>
      </c>
      <c r="AG20" s="3" t="str">
        <f t="shared" si="6"/>
        <v>NA</v>
      </c>
      <c r="AH20" s="3" t="e">
        <f t="shared" si="5"/>
        <v>#DIV/0!</v>
      </c>
      <c r="AI20" s="3" t="str">
        <f t="shared" si="7"/>
        <v>NA</v>
      </c>
      <c r="AJ20" s="3"/>
      <c r="AK20" s="56"/>
      <c r="AL20" s="56"/>
      <c r="AM20" s="56"/>
      <c r="AN20" s="56"/>
    </row>
    <row r="21" spans="1:40">
      <c r="A21" t="s">
        <v>71</v>
      </c>
      <c r="B21" s="14"/>
      <c r="AA21" s="3">
        <v>10</v>
      </c>
      <c r="AB21" s="3">
        <f t="shared" si="0"/>
        <v>0</v>
      </c>
      <c r="AC21" s="3" t="e">
        <f t="shared" si="1"/>
        <v>#DIV/0!</v>
      </c>
      <c r="AD21" s="3" t="e">
        <f t="shared" si="2"/>
        <v>#DIV/0!</v>
      </c>
      <c r="AE21" s="3">
        <f t="shared" si="4"/>
        <v>0</v>
      </c>
      <c r="AF21" s="3">
        <f t="shared" si="3"/>
        <v>-10</v>
      </c>
      <c r="AG21" s="3" t="str">
        <f t="shared" si="6"/>
        <v>NA</v>
      </c>
      <c r="AH21" s="3" t="e">
        <f t="shared" si="5"/>
        <v>#DIV/0!</v>
      </c>
      <c r="AI21" s="3" t="str">
        <f t="shared" si="7"/>
        <v>NA</v>
      </c>
      <c r="AJ21" s="3"/>
      <c r="AK21" s="56"/>
      <c r="AL21" s="56"/>
      <c r="AM21" s="56"/>
      <c r="AN21" s="56"/>
    </row>
    <row r="22" spans="1:40">
      <c r="A22" t="s">
        <v>72</v>
      </c>
      <c r="B22" s="14"/>
      <c r="AA22" s="3">
        <v>11</v>
      </c>
      <c r="AB22" s="3">
        <f t="shared" ref="AB22:AB26" si="8">B25</f>
        <v>0</v>
      </c>
      <c r="AC22" s="3" t="e">
        <f t="shared" ref="AC22:AC26" si="9">AB22/$AB$27</f>
        <v>#DIV/0!</v>
      </c>
      <c r="AD22" s="3" t="e">
        <f t="shared" ref="AD22:AD26" si="10">($AB$32*$AB$33)*AC22</f>
        <v>#DIV/0!</v>
      </c>
      <c r="AE22" s="3">
        <f t="shared" ref="AE22:AE26" si="11">IF(AB22&gt;0,1,0)</f>
        <v>0</v>
      </c>
      <c r="AF22" s="3">
        <f t="shared" si="3"/>
        <v>-11</v>
      </c>
      <c r="AG22" s="3" t="str">
        <f t="shared" ref="AG22:AG26" si="12">IF(AF22&gt;-1,IF(AF22&gt;1,AD22/AI22,IF(AF22=1,AH21,AG21)),"NA")</f>
        <v>NA</v>
      </c>
      <c r="AH22" s="3" t="e">
        <f t="shared" ref="AH22:AH26" si="13">AH21-AG22</f>
        <v>#DIV/0!</v>
      </c>
      <c r="AI22" s="3" t="str">
        <f t="shared" ref="AI22:AI26" si="14">IF(AF22&gt;-1,IF(AF22&gt;1,AI21,AD22/AG22),"NA")</f>
        <v>NA</v>
      </c>
      <c r="AJ22" s="3"/>
      <c r="AK22" s="56"/>
      <c r="AL22" s="56"/>
      <c r="AM22" s="56"/>
      <c r="AN22" s="56"/>
    </row>
    <row r="23" spans="1:40">
      <c r="A23" t="s">
        <v>73</v>
      </c>
      <c r="B23" s="14"/>
      <c r="AA23" s="3">
        <v>12</v>
      </c>
      <c r="AB23" s="3">
        <f t="shared" si="8"/>
        <v>0</v>
      </c>
      <c r="AC23" s="3" t="e">
        <f t="shared" si="9"/>
        <v>#DIV/0!</v>
      </c>
      <c r="AD23" s="3" t="e">
        <f t="shared" si="10"/>
        <v>#DIV/0!</v>
      </c>
      <c r="AE23" s="3">
        <f t="shared" si="11"/>
        <v>0</v>
      </c>
      <c r="AF23" s="3">
        <f t="shared" si="3"/>
        <v>-12</v>
      </c>
      <c r="AG23" s="3" t="str">
        <f t="shared" si="12"/>
        <v>NA</v>
      </c>
      <c r="AH23" s="3" t="e">
        <f t="shared" si="13"/>
        <v>#DIV/0!</v>
      </c>
      <c r="AI23" s="3" t="str">
        <f t="shared" si="14"/>
        <v>NA</v>
      </c>
      <c r="AJ23" s="3"/>
      <c r="AK23" s="56"/>
      <c r="AL23" s="56"/>
      <c r="AM23" s="56"/>
      <c r="AN23" s="56"/>
    </row>
    <row r="24" spans="1:40">
      <c r="A24" t="s">
        <v>74</v>
      </c>
      <c r="B24" s="14"/>
      <c r="AA24" s="3">
        <v>13</v>
      </c>
      <c r="AB24" s="3">
        <f t="shared" si="8"/>
        <v>0</v>
      </c>
      <c r="AC24" s="3" t="e">
        <f t="shared" si="9"/>
        <v>#DIV/0!</v>
      </c>
      <c r="AD24" s="3" t="e">
        <f t="shared" si="10"/>
        <v>#DIV/0!</v>
      </c>
      <c r="AE24" s="3">
        <f t="shared" si="11"/>
        <v>0</v>
      </c>
      <c r="AF24" s="3">
        <f t="shared" si="3"/>
        <v>-13</v>
      </c>
      <c r="AG24" s="3" t="str">
        <f t="shared" si="12"/>
        <v>NA</v>
      </c>
      <c r="AH24" s="3" t="e">
        <f t="shared" si="13"/>
        <v>#DIV/0!</v>
      </c>
      <c r="AI24" s="3" t="str">
        <f t="shared" si="14"/>
        <v>NA</v>
      </c>
      <c r="AJ24" s="3"/>
      <c r="AK24" s="56"/>
      <c r="AL24" s="56"/>
      <c r="AM24" s="56"/>
      <c r="AN24" s="56"/>
    </row>
    <row r="25" spans="1:40">
      <c r="A25" t="s">
        <v>257</v>
      </c>
      <c r="B25" s="14"/>
      <c r="AA25" s="3">
        <v>14</v>
      </c>
      <c r="AB25" s="3">
        <f t="shared" si="8"/>
        <v>0</v>
      </c>
      <c r="AC25" s="3" t="e">
        <f t="shared" si="9"/>
        <v>#DIV/0!</v>
      </c>
      <c r="AD25" s="3" t="e">
        <f t="shared" si="10"/>
        <v>#DIV/0!</v>
      </c>
      <c r="AE25" s="3">
        <f t="shared" si="11"/>
        <v>0</v>
      </c>
      <c r="AF25" s="3">
        <f t="shared" si="3"/>
        <v>-14</v>
      </c>
      <c r="AG25" s="3" t="str">
        <f t="shared" si="12"/>
        <v>NA</v>
      </c>
      <c r="AH25" s="3" t="e">
        <f t="shared" si="13"/>
        <v>#DIV/0!</v>
      </c>
      <c r="AI25" s="3" t="str">
        <f t="shared" si="14"/>
        <v>NA</v>
      </c>
      <c r="AJ25" s="3"/>
      <c r="AK25" s="56"/>
      <c r="AL25" s="56"/>
      <c r="AM25" s="56"/>
      <c r="AN25" s="56"/>
    </row>
    <row r="26" spans="1:40">
      <c r="A26" t="s">
        <v>263</v>
      </c>
      <c r="B26" s="14"/>
      <c r="AA26" s="3">
        <v>15</v>
      </c>
      <c r="AB26" s="3">
        <f t="shared" si="8"/>
        <v>0</v>
      </c>
      <c r="AC26" s="3" t="e">
        <f t="shared" si="9"/>
        <v>#DIV/0!</v>
      </c>
      <c r="AD26" s="3" t="e">
        <f t="shared" si="10"/>
        <v>#DIV/0!</v>
      </c>
      <c r="AE26" s="3">
        <f t="shared" si="11"/>
        <v>0</v>
      </c>
      <c r="AF26" s="3">
        <f t="shared" si="3"/>
        <v>-15</v>
      </c>
      <c r="AG26" s="3" t="str">
        <f t="shared" si="12"/>
        <v>NA</v>
      </c>
      <c r="AH26" s="3" t="e">
        <f t="shared" si="13"/>
        <v>#DIV/0!</v>
      </c>
      <c r="AI26" s="3" t="str">
        <f t="shared" si="14"/>
        <v>NA</v>
      </c>
      <c r="AJ26" s="3"/>
      <c r="AK26" s="56"/>
      <c r="AL26" s="56"/>
      <c r="AM26" s="56"/>
      <c r="AN26" s="56"/>
    </row>
    <row r="27" spans="1:40">
      <c r="A27" t="s">
        <v>264</v>
      </c>
      <c r="B27" s="14"/>
      <c r="AA27" s="3"/>
      <c r="AB27" s="3">
        <f>SUM(AB12:AB26)</f>
        <v>0</v>
      </c>
      <c r="AC27" s="3"/>
      <c r="AD27" s="3" t="e">
        <f>SUM(AD12:AD26)</f>
        <v>#DIV/0!</v>
      </c>
      <c r="AE27" s="3">
        <f>SUM(AE12:AE26)</f>
        <v>0</v>
      </c>
      <c r="AF27" s="3"/>
      <c r="AG27" s="3"/>
      <c r="AH27" s="3"/>
      <c r="AI27" s="3"/>
      <c r="AJ27" s="3"/>
      <c r="AK27" s="56"/>
      <c r="AL27" s="56"/>
      <c r="AM27" s="56"/>
      <c r="AN27" s="56"/>
    </row>
    <row r="28" spans="1:40">
      <c r="A28" t="s">
        <v>265</v>
      </c>
      <c r="B28" s="14"/>
      <c r="AA28" s="3"/>
      <c r="AB28" s="3"/>
      <c r="AC28" s="3"/>
      <c r="AD28" s="3"/>
      <c r="AE28" s="3"/>
      <c r="AF28" s="3"/>
      <c r="AG28" s="3"/>
      <c r="AH28" s="3"/>
      <c r="AI28" s="3"/>
      <c r="AJ28" s="3"/>
      <c r="AK28" s="56"/>
      <c r="AL28" s="56"/>
      <c r="AM28" s="56"/>
      <c r="AN28" s="56"/>
    </row>
    <row r="29" spans="1:40">
      <c r="A29" t="s">
        <v>266</v>
      </c>
      <c r="B29" s="14"/>
      <c r="AA29" s="3"/>
      <c r="AB29" s="3"/>
      <c r="AC29" s="3"/>
      <c r="AD29" s="3"/>
      <c r="AE29" s="3"/>
      <c r="AF29" s="3"/>
      <c r="AG29" s="3"/>
      <c r="AH29" s="3"/>
      <c r="AI29" s="3"/>
      <c r="AJ29" s="3"/>
      <c r="AK29" s="56"/>
      <c r="AL29" s="56"/>
      <c r="AM29" s="56"/>
      <c r="AN29" s="56"/>
    </row>
    <row r="30" spans="1:40">
      <c r="AA30" s="3"/>
      <c r="AB30" s="3"/>
      <c r="AC30" s="3"/>
      <c r="AD30" s="3"/>
      <c r="AE30" s="3"/>
      <c r="AF30" s="3"/>
      <c r="AG30" s="3"/>
      <c r="AH30" s="3"/>
      <c r="AI30" s="3"/>
      <c r="AJ30" s="3"/>
      <c r="AK30" s="56"/>
      <c r="AL30" s="56"/>
      <c r="AM30" s="56"/>
      <c r="AN30" s="56"/>
    </row>
    <row r="31" spans="1:40" ht="18.75">
      <c r="A31" s="2" t="s">
        <v>7</v>
      </c>
      <c r="AA31" s="3" t="s">
        <v>144</v>
      </c>
      <c r="AB31" s="3"/>
      <c r="AC31" s="3"/>
      <c r="AD31" s="3"/>
      <c r="AE31" s="3"/>
      <c r="AF31" s="3"/>
      <c r="AG31" s="3"/>
      <c r="AH31" s="3"/>
      <c r="AI31" s="3"/>
      <c r="AJ31" s="3"/>
      <c r="AK31" s="56"/>
      <c r="AL31" s="56"/>
      <c r="AM31" s="56"/>
      <c r="AN31" s="56"/>
    </row>
    <row r="32" spans="1:40">
      <c r="A32" t="s">
        <v>75</v>
      </c>
      <c r="AA32" s="3" t="s">
        <v>136</v>
      </c>
      <c r="AB32" s="3">
        <f>B11</f>
        <v>0</v>
      </c>
      <c r="AC32" s="3"/>
      <c r="AD32" s="3"/>
      <c r="AE32" s="3"/>
      <c r="AF32" s="3"/>
      <c r="AG32" s="3"/>
      <c r="AH32" s="3"/>
      <c r="AI32" s="3"/>
      <c r="AJ32" s="3"/>
      <c r="AK32" s="56"/>
      <c r="AL32" s="56"/>
      <c r="AM32" s="56"/>
      <c r="AN32" s="56"/>
    </row>
    <row r="33" spans="1:40">
      <c r="A33" t="s">
        <v>145</v>
      </c>
      <c r="AA33" s="3" t="s">
        <v>138</v>
      </c>
      <c r="AB33" s="3">
        <f>D11</f>
        <v>0</v>
      </c>
      <c r="AC33" s="3"/>
      <c r="AD33" s="3">
        <f>AB33*AB32</f>
        <v>0</v>
      </c>
      <c r="AE33" s="3"/>
      <c r="AF33" s="3"/>
      <c r="AG33" s="3"/>
      <c r="AH33" s="3"/>
      <c r="AI33" s="3"/>
      <c r="AJ33" s="3"/>
      <c r="AK33" s="56"/>
      <c r="AL33" s="56"/>
      <c r="AM33" s="56"/>
      <c r="AN33" s="56"/>
    </row>
    <row r="34" spans="1:40">
      <c r="B34" t="s">
        <v>77</v>
      </c>
      <c r="C34" t="s">
        <v>78</v>
      </c>
      <c r="AA34" s="3"/>
      <c r="AB34" s="3"/>
      <c r="AC34" s="3"/>
      <c r="AD34" s="3"/>
      <c r="AE34" s="3"/>
      <c r="AF34" s="3"/>
      <c r="AG34" s="3"/>
      <c r="AH34" s="3"/>
      <c r="AI34" s="3"/>
      <c r="AJ34" s="3"/>
      <c r="AK34" s="56"/>
      <c r="AL34" s="56"/>
      <c r="AM34" s="56"/>
      <c r="AN34" s="56"/>
    </row>
    <row r="35" spans="1:40">
      <c r="A35" t="s">
        <v>65</v>
      </c>
      <c r="B35" s="19">
        <f t="shared" ref="B35:B44" si="15">AG12</f>
        <v>0</v>
      </c>
      <c r="C35" s="19" t="e">
        <f t="shared" ref="C35:C44" si="16">AI12</f>
        <v>#DIV/0!</v>
      </c>
      <c r="AA35" s="3" t="s">
        <v>146</v>
      </c>
      <c r="AB35" s="3"/>
      <c r="AC35" s="3"/>
      <c r="AD35" s="3"/>
      <c r="AE35" s="3"/>
      <c r="AF35" s="3"/>
      <c r="AG35" s="3"/>
      <c r="AH35" s="3"/>
      <c r="AI35" s="3"/>
      <c r="AJ35" s="3"/>
    </row>
    <row r="36" spans="1:40">
      <c r="A36" t="s">
        <v>66</v>
      </c>
      <c r="B36" s="19" t="e">
        <f t="shared" si="15"/>
        <v>#DIV/0!</v>
      </c>
      <c r="C36" s="19" t="e">
        <f t="shared" si="16"/>
        <v>#DIV/0!</v>
      </c>
      <c r="AA36" s="3" t="s">
        <v>147</v>
      </c>
      <c r="AB36" s="3"/>
      <c r="AC36" s="3"/>
      <c r="AD36" s="3"/>
      <c r="AE36" s="3"/>
      <c r="AF36" s="3"/>
      <c r="AG36" s="3"/>
      <c r="AH36" s="3"/>
      <c r="AI36" s="3"/>
      <c r="AJ36" s="3"/>
    </row>
    <row r="37" spans="1:40">
      <c r="A37" t="s">
        <v>67</v>
      </c>
      <c r="B37" s="19" t="str">
        <f t="shared" si="15"/>
        <v>NA</v>
      </c>
      <c r="C37" s="19" t="str">
        <f t="shared" si="16"/>
        <v>NA</v>
      </c>
      <c r="AA37" s="3" t="s">
        <v>148</v>
      </c>
      <c r="AB37" s="3"/>
      <c r="AC37" s="3"/>
      <c r="AD37" s="3"/>
      <c r="AE37" s="3"/>
      <c r="AF37" s="3"/>
      <c r="AG37" s="3"/>
      <c r="AH37" s="3"/>
      <c r="AI37" s="3"/>
      <c r="AJ37" s="3"/>
    </row>
    <row r="38" spans="1:40">
      <c r="A38" t="s">
        <v>68</v>
      </c>
      <c r="B38" s="19" t="str">
        <f t="shared" si="15"/>
        <v>NA</v>
      </c>
      <c r="C38" s="19" t="str">
        <f t="shared" si="16"/>
        <v>NA</v>
      </c>
    </row>
    <row r="39" spans="1:40">
      <c r="A39" t="s">
        <v>69</v>
      </c>
      <c r="B39" s="19" t="str">
        <f t="shared" si="15"/>
        <v>NA</v>
      </c>
      <c r="C39" s="19" t="str">
        <f t="shared" si="16"/>
        <v>NA</v>
      </c>
    </row>
    <row r="40" spans="1:40">
      <c r="A40" t="s">
        <v>70</v>
      </c>
      <c r="B40" s="19" t="str">
        <f t="shared" si="15"/>
        <v>NA</v>
      </c>
      <c r="C40" s="19" t="str">
        <f t="shared" si="16"/>
        <v>NA</v>
      </c>
    </row>
    <row r="41" spans="1:40">
      <c r="A41" t="s">
        <v>71</v>
      </c>
      <c r="B41" s="19" t="str">
        <f t="shared" si="15"/>
        <v>NA</v>
      </c>
      <c r="C41" s="19" t="str">
        <f t="shared" si="16"/>
        <v>NA</v>
      </c>
    </row>
    <row r="42" spans="1:40">
      <c r="A42" t="s">
        <v>72</v>
      </c>
      <c r="B42" s="19" t="str">
        <f t="shared" si="15"/>
        <v>NA</v>
      </c>
      <c r="C42" s="19" t="str">
        <f t="shared" si="16"/>
        <v>NA</v>
      </c>
    </row>
    <row r="43" spans="1:40">
      <c r="A43" t="s">
        <v>73</v>
      </c>
      <c r="B43" s="19" t="str">
        <f t="shared" si="15"/>
        <v>NA</v>
      </c>
      <c r="C43" s="19" t="str">
        <f t="shared" si="16"/>
        <v>NA</v>
      </c>
    </row>
    <row r="44" spans="1:40">
      <c r="A44" t="s">
        <v>74</v>
      </c>
      <c r="B44" s="19" t="str">
        <f t="shared" si="15"/>
        <v>NA</v>
      </c>
      <c r="C44" s="19" t="str">
        <f t="shared" si="16"/>
        <v>NA</v>
      </c>
    </row>
    <row r="45" spans="1:40" ht="15" customHeight="1">
      <c r="A45" t="s">
        <v>257</v>
      </c>
      <c r="B45" s="19" t="str">
        <f t="shared" ref="B45:B49" si="17">AG22</f>
        <v>NA</v>
      </c>
      <c r="C45" s="19" t="str">
        <f t="shared" ref="C45:C49" si="18">AI22</f>
        <v>NA</v>
      </c>
    </row>
    <row r="46" spans="1:40" ht="15" customHeight="1">
      <c r="A46" t="s">
        <v>258</v>
      </c>
      <c r="B46" s="19" t="str">
        <f t="shared" si="17"/>
        <v>NA</v>
      </c>
      <c r="C46" s="19" t="str">
        <f t="shared" si="18"/>
        <v>NA</v>
      </c>
    </row>
    <row r="47" spans="1:40">
      <c r="A47" t="s">
        <v>259</v>
      </c>
      <c r="B47" s="19" t="str">
        <f t="shared" si="17"/>
        <v>NA</v>
      </c>
      <c r="C47" s="19" t="str">
        <f t="shared" si="18"/>
        <v>NA</v>
      </c>
    </row>
    <row r="48" spans="1:40">
      <c r="A48" t="s">
        <v>260</v>
      </c>
      <c r="B48" s="19" t="str">
        <f t="shared" si="17"/>
        <v>NA</v>
      </c>
      <c r="C48" s="19" t="str">
        <f t="shared" si="18"/>
        <v>NA</v>
      </c>
    </row>
    <row r="49" spans="1:9">
      <c r="A49" t="s">
        <v>261</v>
      </c>
      <c r="B49" s="19" t="str">
        <f t="shared" si="17"/>
        <v>NA</v>
      </c>
      <c r="C49" s="19" t="str">
        <f t="shared" si="18"/>
        <v>NA</v>
      </c>
    </row>
    <row r="50" spans="1:9">
      <c r="B50" s="35"/>
      <c r="C50" s="35"/>
      <c r="D50" s="35"/>
      <c r="E50" s="35"/>
      <c r="F50" s="35"/>
      <c r="G50" s="35"/>
      <c r="H50" s="35"/>
      <c r="I50" s="35"/>
    </row>
    <row r="51" spans="1:9">
      <c r="B51" s="35"/>
      <c r="C51" s="35"/>
      <c r="D51" s="35"/>
      <c r="E51" s="35"/>
      <c r="F51" s="35"/>
      <c r="G51" s="35"/>
      <c r="H51" s="35"/>
      <c r="I51" s="35"/>
    </row>
    <row r="52" spans="1:9">
      <c r="A52" s="5" t="s">
        <v>164</v>
      </c>
    </row>
    <row r="53" spans="1:9">
      <c r="A53" t="s">
        <v>165</v>
      </c>
    </row>
    <row r="54" spans="1:9">
      <c r="A54" t="s">
        <v>166</v>
      </c>
    </row>
    <row r="55" spans="1:9">
      <c r="A55" s="15" t="s">
        <v>167</v>
      </c>
    </row>
    <row r="56" spans="1:9">
      <c r="A56" s="15" t="s">
        <v>168</v>
      </c>
    </row>
    <row r="57" spans="1:9">
      <c r="A57" t="s">
        <v>169</v>
      </c>
    </row>
    <row r="59" spans="1:9">
      <c r="A59" s="17" t="s">
        <v>262</v>
      </c>
    </row>
  </sheetData>
  <mergeCells count="2">
    <mergeCell ref="A6:I6"/>
    <mergeCell ref="A4:G4"/>
  </mergeCells>
  <hyperlinks>
    <hyperlink ref="A4" r:id="rId1"/>
  </hyperlinks>
  <pageMargins left="0.7" right="0.7" top="0.75" bottom="0.75" header="0.3" footer="0.3"/>
  <pageSetup orientation="portrait"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7"/>
  <sheetViews>
    <sheetView workbookViewId="0"/>
  </sheetViews>
  <sheetFormatPr defaultColWidth="12.5703125" defaultRowHeight="15.75"/>
  <cols>
    <col min="1" max="1" width="21.85546875" style="21" customWidth="1"/>
    <col min="2" max="2" width="13.85546875" style="21" customWidth="1"/>
    <col min="3" max="3" width="14.42578125" style="21" customWidth="1"/>
    <col min="4" max="4" width="14.7109375" style="21" customWidth="1"/>
    <col min="5" max="5" width="14.140625" style="21" customWidth="1"/>
    <col min="6" max="6" width="13.5703125" style="21" customWidth="1"/>
    <col min="7" max="7" width="13.85546875" style="21" customWidth="1"/>
    <col min="8" max="16384" width="12.5703125" style="21"/>
  </cols>
  <sheetData>
    <row r="1" spans="1:9" ht="18.75">
      <c r="A1" s="20" t="s">
        <v>182</v>
      </c>
    </row>
    <row r="3" spans="1:9">
      <c r="A3" s="22" t="s">
        <v>183</v>
      </c>
    </row>
    <row r="4" spans="1:9">
      <c r="A4" s="23" t="s">
        <v>184</v>
      </c>
    </row>
    <row r="5" spans="1:9">
      <c r="A5" s="23" t="s">
        <v>185</v>
      </c>
    </row>
    <row r="6" spans="1:9">
      <c r="A6" s="22"/>
    </row>
    <row r="7" spans="1:9" ht="264.75" customHeight="1">
      <c r="A7" s="63" t="s">
        <v>186</v>
      </c>
      <c r="B7" s="63"/>
      <c r="C7" s="63"/>
      <c r="D7" s="63"/>
      <c r="E7" s="63"/>
      <c r="F7" s="63"/>
      <c r="G7" s="63"/>
      <c r="H7" s="63"/>
    </row>
    <row r="10" spans="1:9" ht="18.75">
      <c r="A10" s="20" t="s">
        <v>43</v>
      </c>
    </row>
    <row r="11" spans="1:9">
      <c r="A11" s="24" t="s">
        <v>187</v>
      </c>
      <c r="B11" s="21" t="s">
        <v>118</v>
      </c>
      <c r="C11" s="21" t="s">
        <v>119</v>
      </c>
      <c r="D11" s="21" t="s">
        <v>120</v>
      </c>
      <c r="E11" s="21" t="s">
        <v>121</v>
      </c>
      <c r="F11" s="21" t="s">
        <v>122</v>
      </c>
      <c r="G11" s="21" t="s">
        <v>123</v>
      </c>
      <c r="H11" s="21" t="s">
        <v>188</v>
      </c>
      <c r="I11" s="21" t="s">
        <v>189</v>
      </c>
    </row>
    <row r="12" spans="1:9">
      <c r="A12" s="21" t="s">
        <v>190</v>
      </c>
      <c r="B12" s="33"/>
      <c r="C12" s="33"/>
      <c r="D12" s="33"/>
      <c r="E12" s="33"/>
      <c r="F12" s="33"/>
      <c r="G12" s="33"/>
      <c r="H12" s="33"/>
      <c r="I12" s="33"/>
    </row>
    <row r="13" spans="1:9">
      <c r="A13" s="21" t="s">
        <v>191</v>
      </c>
      <c r="B13" s="25"/>
      <c r="C13" s="25"/>
      <c r="D13" s="25"/>
      <c r="E13" s="25"/>
      <c r="F13" s="25"/>
      <c r="G13" s="25"/>
      <c r="H13" s="25"/>
      <c r="I13" s="25"/>
    </row>
    <row r="15" spans="1:9">
      <c r="A15" s="24" t="s">
        <v>192</v>
      </c>
      <c r="B15" s="21" t="s">
        <v>193</v>
      </c>
      <c r="C15" s="21" t="s">
        <v>194</v>
      </c>
      <c r="D15" s="21" t="s">
        <v>195</v>
      </c>
      <c r="E15" s="21" t="s">
        <v>196</v>
      </c>
      <c r="F15" s="21" t="s">
        <v>197</v>
      </c>
      <c r="G15" s="21" t="s">
        <v>198</v>
      </c>
      <c r="H15" s="26" t="s">
        <v>97</v>
      </c>
    </row>
    <row r="16" spans="1:9">
      <c r="A16" s="21" t="s">
        <v>190</v>
      </c>
      <c r="B16" s="33"/>
      <c r="C16" s="33"/>
      <c r="D16" s="33"/>
      <c r="E16" s="33"/>
      <c r="F16" s="33"/>
      <c r="G16" s="33"/>
      <c r="H16" s="21">
        <f>SUM(B16:G16)</f>
        <v>0</v>
      </c>
      <c r="I16" s="27" t="str">
        <f>IF(SUM(B85:I85)=H16,"","Sum Error")</f>
        <v/>
      </c>
    </row>
    <row r="19" spans="1:10" ht="18.75">
      <c r="A19" s="20" t="s">
        <v>7</v>
      </c>
    </row>
    <row r="20" spans="1:10">
      <c r="B20" s="21" t="s">
        <v>199</v>
      </c>
      <c r="C20" s="21" t="s">
        <v>118</v>
      </c>
      <c r="D20" s="21" t="s">
        <v>119</v>
      </c>
      <c r="E20" s="21" t="s">
        <v>120</v>
      </c>
      <c r="F20" s="21" t="s">
        <v>121</v>
      </c>
      <c r="G20" s="21" t="s">
        <v>122</v>
      </c>
      <c r="H20" s="21" t="s">
        <v>123</v>
      </c>
      <c r="I20" s="21" t="s">
        <v>188</v>
      </c>
      <c r="J20" s="21" t="s">
        <v>189</v>
      </c>
    </row>
    <row r="21" spans="1:10">
      <c r="A21" s="21" t="s">
        <v>200</v>
      </c>
      <c r="B21" s="28">
        <v>0</v>
      </c>
      <c r="C21" s="28" t="str">
        <f t="shared" ref="C21:J21" si="0">IF(ISBLANK(B12),"",B12)</f>
        <v/>
      </c>
      <c r="D21" s="28" t="str">
        <f t="shared" si="0"/>
        <v/>
      </c>
      <c r="E21" s="28" t="str">
        <f t="shared" si="0"/>
        <v/>
      </c>
      <c r="F21" s="28" t="str">
        <f t="shared" si="0"/>
        <v/>
      </c>
      <c r="G21" s="28" t="str">
        <f t="shared" si="0"/>
        <v/>
      </c>
      <c r="H21" s="28" t="str">
        <f t="shared" si="0"/>
        <v/>
      </c>
      <c r="I21" s="28" t="str">
        <f t="shared" si="0"/>
        <v/>
      </c>
      <c r="J21" s="28" t="str">
        <f t="shared" si="0"/>
        <v/>
      </c>
    </row>
    <row r="22" spans="1:10">
      <c r="A22" s="21" t="s">
        <v>192</v>
      </c>
      <c r="B22" s="28">
        <f>SUM(B87:I87)</f>
        <v>0</v>
      </c>
      <c r="C22" s="28" t="str">
        <f t="shared" ref="C22:H22" si="1">IF(ISBLANK(B16),"",B16)</f>
        <v/>
      </c>
      <c r="D22" s="28" t="str">
        <f t="shared" si="1"/>
        <v/>
      </c>
      <c r="E22" s="28" t="str">
        <f t="shared" si="1"/>
        <v/>
      </c>
      <c r="F22" s="28" t="str">
        <f t="shared" si="1"/>
        <v/>
      </c>
      <c r="G22" s="28" t="str">
        <f t="shared" si="1"/>
        <v/>
      </c>
      <c r="H22" s="28" t="str">
        <f t="shared" si="1"/>
        <v/>
      </c>
      <c r="I22" s="28"/>
      <c r="J22" s="28"/>
    </row>
    <row r="25" spans="1:10">
      <c r="A25" s="29" t="s">
        <v>155</v>
      </c>
    </row>
    <row r="26" spans="1:10">
      <c r="A26" s="64" t="s">
        <v>201</v>
      </c>
      <c r="B26" s="64"/>
      <c r="C26" s="64"/>
      <c r="D26" s="64"/>
      <c r="E26" s="64"/>
      <c r="F26" s="64"/>
      <c r="G26" s="64"/>
      <c r="H26" s="64"/>
    </row>
    <row r="27" spans="1:10">
      <c r="A27" s="64" t="s">
        <v>202</v>
      </c>
      <c r="B27" s="64"/>
      <c r="C27" s="64"/>
      <c r="D27" s="64"/>
      <c r="E27" s="64"/>
      <c r="F27" s="64"/>
      <c r="G27" s="64"/>
      <c r="H27" s="64"/>
    </row>
    <row r="28" spans="1:10">
      <c r="A28" s="64" t="s">
        <v>158</v>
      </c>
      <c r="B28" s="64"/>
      <c r="C28" s="64"/>
      <c r="D28" s="64"/>
      <c r="E28" s="64"/>
      <c r="F28" s="64"/>
      <c r="G28" s="64"/>
      <c r="H28" s="64"/>
    </row>
    <row r="29" spans="1:10">
      <c r="A29" s="65" t="s">
        <v>203</v>
      </c>
      <c r="B29" s="65"/>
      <c r="C29" s="65"/>
      <c r="D29" s="65"/>
      <c r="E29" s="65"/>
      <c r="F29" s="65"/>
      <c r="G29" s="65"/>
      <c r="H29" s="65"/>
    </row>
    <row r="30" spans="1:10" ht="51" customHeight="1">
      <c r="A30" s="62" t="s">
        <v>204</v>
      </c>
      <c r="B30" s="62"/>
      <c r="C30" s="62"/>
      <c r="D30" s="62"/>
      <c r="E30" s="62"/>
      <c r="F30" s="62"/>
      <c r="G30" s="62"/>
      <c r="H30" s="62"/>
    </row>
    <row r="31" spans="1:10" ht="36" customHeight="1">
      <c r="A31" s="62" t="s">
        <v>205</v>
      </c>
      <c r="B31" s="62"/>
      <c r="C31" s="62"/>
      <c r="D31" s="62"/>
      <c r="E31" s="62"/>
      <c r="F31" s="62"/>
      <c r="G31" s="62"/>
      <c r="H31" s="62"/>
    </row>
    <row r="32" spans="1:10" ht="96" customHeight="1">
      <c r="A32" s="62" t="s">
        <v>206</v>
      </c>
      <c r="B32" s="62"/>
      <c r="C32" s="62"/>
      <c r="D32" s="62"/>
      <c r="E32" s="62"/>
      <c r="F32" s="62"/>
      <c r="G32" s="62"/>
      <c r="H32" s="62"/>
    </row>
    <row r="33" spans="1:8" ht="81.75" customHeight="1">
      <c r="A33" s="62" t="s">
        <v>207</v>
      </c>
      <c r="B33" s="62"/>
      <c r="C33" s="62"/>
      <c r="D33" s="62"/>
      <c r="E33" s="62"/>
      <c r="F33" s="62"/>
      <c r="G33" s="62"/>
      <c r="H33" s="62"/>
    </row>
    <row r="36" spans="1:8">
      <c r="A36" s="30" t="s">
        <v>208</v>
      </c>
    </row>
    <row r="38" spans="1:8">
      <c r="A38" s="31" t="s">
        <v>153</v>
      </c>
    </row>
    <row r="83" spans="1:9">
      <c r="A83" s="32" t="s">
        <v>209</v>
      </c>
      <c r="B83" s="32"/>
      <c r="C83" s="32"/>
      <c r="D83" s="32"/>
      <c r="E83" s="32"/>
      <c r="F83" s="32"/>
      <c r="G83" s="32"/>
      <c r="H83" s="32"/>
      <c r="I83" s="32"/>
    </row>
    <row r="84" spans="1:9">
      <c r="A84" s="32" t="s">
        <v>210</v>
      </c>
      <c r="B84" s="32">
        <f t="shared" ref="B84:I84" si="2">IF(ISBLANK(B13),0,1)</f>
        <v>0</v>
      </c>
      <c r="C84" s="32">
        <f t="shared" si="2"/>
        <v>0</v>
      </c>
      <c r="D84" s="32">
        <f t="shared" si="2"/>
        <v>0</v>
      </c>
      <c r="E84" s="32">
        <f t="shared" si="2"/>
        <v>0</v>
      </c>
      <c r="F84" s="32">
        <f t="shared" si="2"/>
        <v>0</v>
      </c>
      <c r="G84" s="32">
        <f t="shared" si="2"/>
        <v>0</v>
      </c>
      <c r="H84" s="32">
        <f t="shared" si="2"/>
        <v>0</v>
      </c>
      <c r="I84" s="32">
        <f t="shared" si="2"/>
        <v>0</v>
      </c>
    </row>
    <row r="85" spans="1:9">
      <c r="A85" s="32" t="s">
        <v>211</v>
      </c>
      <c r="B85" s="32">
        <f t="shared" ref="B85:I85" si="3">B84*B12</f>
        <v>0</v>
      </c>
      <c r="C85" s="32">
        <f t="shared" si="3"/>
        <v>0</v>
      </c>
      <c r="D85" s="32">
        <f t="shared" si="3"/>
        <v>0</v>
      </c>
      <c r="E85" s="32">
        <f t="shared" si="3"/>
        <v>0</v>
      </c>
      <c r="F85" s="32">
        <f t="shared" si="3"/>
        <v>0</v>
      </c>
      <c r="G85" s="32">
        <f t="shared" si="3"/>
        <v>0</v>
      </c>
      <c r="H85" s="32">
        <f t="shared" si="3"/>
        <v>0</v>
      </c>
      <c r="I85" s="32">
        <f t="shared" si="3"/>
        <v>0</v>
      </c>
    </row>
    <row r="86" spans="1:9">
      <c r="A86" s="32" t="s">
        <v>212</v>
      </c>
      <c r="B86" s="32">
        <f>B84</f>
        <v>0</v>
      </c>
      <c r="C86" s="32">
        <f>SUM($B84:C84)</f>
        <v>0</v>
      </c>
      <c r="D86" s="32">
        <f>SUM($B84:D84)</f>
        <v>0</v>
      </c>
      <c r="E86" s="32">
        <f>SUM($B84:E84)</f>
        <v>0</v>
      </c>
      <c r="F86" s="32">
        <f>SUM($B84:F84)</f>
        <v>0</v>
      </c>
      <c r="G86" s="32">
        <f>SUM($B84:G84)</f>
        <v>0</v>
      </c>
      <c r="H86" s="32">
        <f>SUM($B84:H84)</f>
        <v>0</v>
      </c>
      <c r="I86" s="32">
        <f>SUM($B84:I84)</f>
        <v>0</v>
      </c>
    </row>
    <row r="87" spans="1:9">
      <c r="A87" s="32" t="s">
        <v>213</v>
      </c>
      <c r="B87" s="32">
        <f t="shared" ref="B87:I87" si="4">(1-B86)*B12</f>
        <v>0</v>
      </c>
      <c r="C87" s="32">
        <f t="shared" si="4"/>
        <v>0</v>
      </c>
      <c r="D87" s="32">
        <f t="shared" si="4"/>
        <v>0</v>
      </c>
      <c r="E87" s="32">
        <f t="shared" si="4"/>
        <v>0</v>
      </c>
      <c r="F87" s="32">
        <f t="shared" si="4"/>
        <v>0</v>
      </c>
      <c r="G87" s="32">
        <f t="shared" si="4"/>
        <v>0</v>
      </c>
      <c r="H87" s="32">
        <f t="shared" si="4"/>
        <v>0</v>
      </c>
      <c r="I87" s="32">
        <f t="shared" si="4"/>
        <v>0</v>
      </c>
    </row>
  </sheetData>
  <mergeCells count="9">
    <mergeCell ref="A31:H31"/>
    <mergeCell ref="A32:H32"/>
    <mergeCell ref="A33:H33"/>
    <mergeCell ref="A7:H7"/>
    <mergeCell ref="A26:H26"/>
    <mergeCell ref="A27:H27"/>
    <mergeCell ref="A28:H28"/>
    <mergeCell ref="A29:H29"/>
    <mergeCell ref="A30:H30"/>
  </mergeCells>
  <hyperlinks>
    <hyperlink ref="A4" r:id="rId1"/>
    <hyperlink ref="A5" r:id="rId2"/>
  </hyperlinks>
  <pageMargins left="0.75" right="0.75" top="1" bottom="1" header="0.5" footer="0.5"/>
  <pageSetup scale="61" fitToHeight="0" orientation="portrait" horizontalDpi="4294967292" verticalDpi="4294967292"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8"/>
  <sheetViews>
    <sheetView workbookViewId="0"/>
  </sheetViews>
  <sheetFormatPr defaultRowHeight="15"/>
  <cols>
    <col min="1" max="1" width="16.42578125" customWidth="1"/>
    <col min="2" max="2" width="13.5703125" customWidth="1"/>
    <col min="3" max="4" width="12.7109375" customWidth="1"/>
    <col min="5" max="5" width="12.85546875" customWidth="1"/>
    <col min="6" max="6" width="11.7109375" customWidth="1"/>
    <col min="7" max="7" width="11.85546875" customWidth="1"/>
    <col min="8" max="8" width="12.7109375" customWidth="1"/>
    <col min="9" max="9" width="11" customWidth="1"/>
    <col min="10" max="10" width="11.7109375" customWidth="1"/>
    <col min="12" max="12" width="11.5703125" customWidth="1"/>
  </cols>
  <sheetData>
    <row r="1" spans="1:14" ht="18.75">
      <c r="A1" s="2" t="s">
        <v>215</v>
      </c>
    </row>
    <row r="2" spans="1:14" ht="15.75">
      <c r="N2" s="36"/>
    </row>
    <row r="3" spans="1:14">
      <c r="A3" s="34" t="s">
        <v>216</v>
      </c>
    </row>
    <row r="5" spans="1:14">
      <c r="A5" s="5" t="s">
        <v>217</v>
      </c>
    </row>
    <row r="6" spans="1:14">
      <c r="A6" t="s">
        <v>218</v>
      </c>
    </row>
    <row r="7" spans="1:14">
      <c r="A7" t="s">
        <v>282</v>
      </c>
    </row>
    <row r="8" spans="1:14">
      <c r="A8" t="s">
        <v>219</v>
      </c>
    </row>
    <row r="9" spans="1:14">
      <c r="A9" t="s">
        <v>220</v>
      </c>
    </row>
    <row r="10" spans="1:14">
      <c r="A10" t="s">
        <v>221</v>
      </c>
    </row>
    <row r="11" spans="1:14">
      <c r="A11" t="s">
        <v>222</v>
      </c>
    </row>
    <row r="13" spans="1:14">
      <c r="A13" s="5" t="s">
        <v>43</v>
      </c>
    </row>
    <row r="15" spans="1:14">
      <c r="A15" t="s">
        <v>223</v>
      </c>
      <c r="B15" t="s">
        <v>224</v>
      </c>
      <c r="C15" t="s">
        <v>225</v>
      </c>
      <c r="D15" t="s">
        <v>226</v>
      </c>
      <c r="E15" t="s">
        <v>227</v>
      </c>
      <c r="F15" t="s">
        <v>228</v>
      </c>
      <c r="G15" t="s">
        <v>229</v>
      </c>
    </row>
    <row r="16" spans="1:14">
      <c r="A16" s="37"/>
      <c r="B16" s="38"/>
      <c r="C16" s="38"/>
      <c r="D16" s="38"/>
      <c r="E16" s="38"/>
      <c r="F16" s="38"/>
      <c r="G16" s="39"/>
    </row>
    <row r="17" spans="1:7">
      <c r="A17" s="40"/>
      <c r="B17" s="41"/>
      <c r="C17" s="41"/>
      <c r="D17" s="41"/>
      <c r="E17" s="41"/>
      <c r="F17" s="41"/>
      <c r="G17" s="42"/>
    </row>
    <row r="18" spans="1:7">
      <c r="A18" s="43"/>
      <c r="B18" s="41"/>
      <c r="C18" s="41"/>
      <c r="D18" s="41"/>
      <c r="E18" s="41"/>
      <c r="F18" s="41"/>
      <c r="G18" s="42"/>
    </row>
    <row r="19" spans="1:7">
      <c r="A19" s="44"/>
      <c r="B19" s="41"/>
      <c r="C19" s="41"/>
      <c r="D19" s="41"/>
      <c r="E19" s="41"/>
      <c r="F19" s="41"/>
      <c r="G19" s="42"/>
    </row>
    <row r="20" spans="1:7">
      <c r="A20" s="44"/>
      <c r="B20" s="41"/>
      <c r="C20" s="41"/>
      <c r="D20" s="41"/>
      <c r="E20" s="41"/>
      <c r="F20" s="41"/>
      <c r="G20" s="42"/>
    </row>
    <row r="21" spans="1:7">
      <c r="A21" s="44"/>
      <c r="B21" s="41"/>
      <c r="C21" s="41"/>
      <c r="D21" s="41"/>
      <c r="E21" s="41"/>
      <c r="F21" s="41"/>
      <c r="G21" s="42"/>
    </row>
    <row r="22" spans="1:7">
      <c r="A22" s="44"/>
      <c r="B22" s="41"/>
      <c r="C22" s="41"/>
      <c r="D22" s="41"/>
      <c r="E22" s="41"/>
      <c r="F22" s="41"/>
      <c r="G22" s="42"/>
    </row>
    <row r="23" spans="1:7">
      <c r="A23" s="44"/>
      <c r="B23" s="41"/>
      <c r="C23" s="41"/>
      <c r="D23" s="41"/>
      <c r="E23" s="41"/>
      <c r="F23" s="41"/>
      <c r="G23" s="42"/>
    </row>
    <row r="24" spans="1:7">
      <c r="A24" s="44"/>
      <c r="B24" s="41"/>
      <c r="C24" s="41"/>
      <c r="D24" s="41"/>
      <c r="E24" s="41"/>
      <c r="F24" s="41"/>
      <c r="G24" s="42"/>
    </row>
    <row r="25" spans="1:7">
      <c r="A25" s="44"/>
      <c r="B25" s="41"/>
      <c r="C25" s="41"/>
      <c r="D25" s="41"/>
      <c r="E25" s="41"/>
      <c r="F25" s="41"/>
      <c r="G25" s="42"/>
    </row>
    <row r="26" spans="1:7">
      <c r="A26" s="44"/>
      <c r="B26" s="41"/>
      <c r="C26" s="41"/>
      <c r="D26" s="41"/>
      <c r="E26" s="41"/>
      <c r="F26" s="41"/>
      <c r="G26" s="42"/>
    </row>
    <row r="27" spans="1:7">
      <c r="A27" s="44"/>
      <c r="B27" s="41"/>
      <c r="C27" s="41"/>
      <c r="D27" s="41"/>
      <c r="E27" s="41"/>
      <c r="F27" s="41"/>
      <c r="G27" s="42"/>
    </row>
    <row r="28" spans="1:7">
      <c r="A28" s="44"/>
      <c r="B28" s="41"/>
      <c r="C28" s="41"/>
      <c r="D28" s="41"/>
      <c r="E28" s="41"/>
      <c r="F28" s="41"/>
      <c r="G28" s="42"/>
    </row>
    <row r="29" spans="1:7">
      <c r="A29" s="44"/>
      <c r="B29" s="41"/>
      <c r="C29" s="41"/>
      <c r="D29" s="41"/>
      <c r="E29" s="41"/>
      <c r="F29" s="41"/>
      <c r="G29" s="42"/>
    </row>
    <row r="30" spans="1:7">
      <c r="A30" s="44"/>
      <c r="B30" s="41"/>
      <c r="C30" s="41"/>
      <c r="D30" s="41"/>
      <c r="E30" s="41"/>
      <c r="F30" s="41"/>
      <c r="G30" s="42"/>
    </row>
    <row r="31" spans="1:7">
      <c r="A31" s="45"/>
      <c r="B31" s="46"/>
      <c r="C31" s="46"/>
      <c r="D31" s="46"/>
      <c r="E31" s="46"/>
      <c r="F31" s="46"/>
      <c r="G31" s="47"/>
    </row>
    <row r="33" spans="1:12">
      <c r="A33" t="s">
        <v>230</v>
      </c>
      <c r="B33" s="48"/>
      <c r="C33" s="49"/>
      <c r="D33" s="49"/>
      <c r="E33" s="49"/>
      <c r="F33" s="49"/>
      <c r="G33" s="50"/>
      <c r="H33" t="s">
        <v>231</v>
      </c>
    </row>
    <row r="34" spans="1:12">
      <c r="B34" t="str">
        <f>IF(B33&lt;MAX(B16:B31),"ERR: Axis Max","")</f>
        <v/>
      </c>
      <c r="C34" t="str">
        <f t="shared" ref="C34:G34" si="0">IF(C33&lt;MAX(C16:C31),"ERR: Axis Max","")</f>
        <v/>
      </c>
      <c r="D34" t="str">
        <f t="shared" si="0"/>
        <v/>
      </c>
      <c r="E34" t="str">
        <f t="shared" si="0"/>
        <v/>
      </c>
      <c r="F34" t="str">
        <f t="shared" si="0"/>
        <v/>
      </c>
      <c r="G34" t="str">
        <f t="shared" si="0"/>
        <v/>
      </c>
    </row>
    <row r="36" spans="1:12">
      <c r="A36" t="s">
        <v>232</v>
      </c>
      <c r="B36" s="14"/>
      <c r="C36" t="s">
        <v>233</v>
      </c>
    </row>
    <row r="39" spans="1:12">
      <c r="A39" s="5" t="s">
        <v>234</v>
      </c>
    </row>
    <row r="40" spans="1:12">
      <c r="A40" s="51"/>
      <c r="B40" s="52" t="s">
        <v>118</v>
      </c>
      <c r="C40" s="52" t="s">
        <v>199</v>
      </c>
      <c r="D40" s="52" t="s">
        <v>119</v>
      </c>
      <c r="E40" s="52" t="s">
        <v>235</v>
      </c>
      <c r="F40" s="52" t="s">
        <v>120</v>
      </c>
      <c r="G40" s="52" t="s">
        <v>236</v>
      </c>
      <c r="H40" s="52" t="s">
        <v>121</v>
      </c>
      <c r="I40" s="52" t="s">
        <v>237</v>
      </c>
      <c r="J40" s="52" t="s">
        <v>122</v>
      </c>
      <c r="K40" s="52" t="s">
        <v>238</v>
      </c>
      <c r="L40" s="53" t="s">
        <v>123</v>
      </c>
    </row>
    <row r="41" spans="1:12">
      <c r="A41" s="44" t="str">
        <f t="shared" ref="A41:B56" si="1">IF(A16&lt;&gt;"",A16,"")</f>
        <v/>
      </c>
      <c r="B41" s="41" t="str">
        <f t="shared" si="1"/>
        <v/>
      </c>
      <c r="C41" s="41" t="str">
        <f t="shared" ref="C41:C56" si="2">IF(B41&lt;&gt;"",B$33-B41+B$36,"")</f>
        <v/>
      </c>
      <c r="D41" s="41" t="str">
        <f t="shared" ref="D41:D56" si="3">IF(C16&lt;&gt;"",C16,"")</f>
        <v/>
      </c>
      <c r="E41" s="41" t="str">
        <f t="shared" ref="E41:E56" si="4">IF(A41&lt;&gt;"",IF($D$33&lt;&gt;"",C$33-D41+B$36,""),"")</f>
        <v/>
      </c>
      <c r="F41" s="41" t="str">
        <f t="shared" ref="F41:F56" si="5">IF(D16&lt;&gt;"",D16,"")</f>
        <v/>
      </c>
      <c r="G41" s="41" t="str">
        <f t="shared" ref="G41:G56" si="6">IF(A41&lt;&gt;"",IF($E$33&lt;&gt;"",D$33-F41+B$36,""),"")</f>
        <v/>
      </c>
      <c r="H41" s="41" t="str">
        <f t="shared" ref="H41:H56" si="7">IF(E16&lt;&gt;"",E16,"")</f>
        <v/>
      </c>
      <c r="I41" s="41" t="str">
        <f t="shared" ref="I41:I56" si="8">IF(A41&lt;&gt;"",IF($F$33&lt;&gt;"",E$33-H41+B$36,""),"")</f>
        <v/>
      </c>
      <c r="J41" s="41" t="str">
        <f t="shared" ref="J41:J56" si="9">IF(F16&lt;&gt;"",F16,"")</f>
        <v/>
      </c>
      <c r="K41" s="41" t="str">
        <f t="shared" ref="K41:K56" si="10">IF(A41&lt;&gt;"",IF($G$33&lt;&gt;"",F$33-J41+B$36,""),"")</f>
        <v/>
      </c>
      <c r="L41" s="42" t="str">
        <f t="shared" ref="L41:L56" si="11">IF(G16&lt;&gt;"",G16,"")</f>
        <v/>
      </c>
    </row>
    <row r="42" spans="1:12">
      <c r="A42" s="44" t="str">
        <f t="shared" si="1"/>
        <v/>
      </c>
      <c r="B42" s="41" t="str">
        <f t="shared" si="1"/>
        <v/>
      </c>
      <c r="C42" s="41" t="str">
        <f t="shared" si="2"/>
        <v/>
      </c>
      <c r="D42" s="41" t="str">
        <f t="shared" si="3"/>
        <v/>
      </c>
      <c r="E42" s="41" t="str">
        <f t="shared" si="4"/>
        <v/>
      </c>
      <c r="F42" s="41" t="str">
        <f t="shared" si="5"/>
        <v/>
      </c>
      <c r="G42" s="41" t="str">
        <f t="shared" si="6"/>
        <v/>
      </c>
      <c r="H42" s="41" t="str">
        <f t="shared" si="7"/>
        <v/>
      </c>
      <c r="I42" s="41" t="str">
        <f t="shared" si="8"/>
        <v/>
      </c>
      <c r="J42" s="41" t="str">
        <f t="shared" si="9"/>
        <v/>
      </c>
      <c r="K42" s="41" t="str">
        <f t="shared" si="10"/>
        <v/>
      </c>
      <c r="L42" s="42" t="str">
        <f t="shared" si="11"/>
        <v/>
      </c>
    </row>
    <row r="43" spans="1:12">
      <c r="A43" s="44" t="str">
        <f t="shared" si="1"/>
        <v/>
      </c>
      <c r="B43" s="41" t="str">
        <f t="shared" si="1"/>
        <v/>
      </c>
      <c r="C43" s="41" t="str">
        <f t="shared" si="2"/>
        <v/>
      </c>
      <c r="D43" s="41" t="str">
        <f t="shared" si="3"/>
        <v/>
      </c>
      <c r="E43" s="41" t="str">
        <f t="shared" si="4"/>
        <v/>
      </c>
      <c r="F43" s="41" t="str">
        <f t="shared" si="5"/>
        <v/>
      </c>
      <c r="G43" s="41" t="str">
        <f t="shared" si="6"/>
        <v/>
      </c>
      <c r="H43" s="41" t="str">
        <f t="shared" si="7"/>
        <v/>
      </c>
      <c r="I43" s="41" t="str">
        <f t="shared" si="8"/>
        <v/>
      </c>
      <c r="J43" s="41" t="str">
        <f t="shared" si="9"/>
        <v/>
      </c>
      <c r="K43" s="41" t="str">
        <f t="shared" si="10"/>
        <v/>
      </c>
      <c r="L43" s="42" t="str">
        <f t="shared" si="11"/>
        <v/>
      </c>
    </row>
    <row r="44" spans="1:12">
      <c r="A44" s="44" t="str">
        <f t="shared" si="1"/>
        <v/>
      </c>
      <c r="B44" s="41" t="str">
        <f t="shared" si="1"/>
        <v/>
      </c>
      <c r="C44" s="41" t="str">
        <f t="shared" si="2"/>
        <v/>
      </c>
      <c r="D44" s="41" t="str">
        <f t="shared" si="3"/>
        <v/>
      </c>
      <c r="E44" s="41" t="str">
        <f t="shared" si="4"/>
        <v/>
      </c>
      <c r="F44" s="41" t="str">
        <f t="shared" si="5"/>
        <v/>
      </c>
      <c r="G44" s="41" t="str">
        <f t="shared" si="6"/>
        <v/>
      </c>
      <c r="H44" s="41" t="str">
        <f t="shared" si="7"/>
        <v/>
      </c>
      <c r="I44" s="41" t="str">
        <f t="shared" si="8"/>
        <v/>
      </c>
      <c r="J44" s="41" t="str">
        <f t="shared" si="9"/>
        <v/>
      </c>
      <c r="K44" s="41" t="str">
        <f t="shared" si="10"/>
        <v/>
      </c>
      <c r="L44" s="42" t="str">
        <f t="shared" si="11"/>
        <v/>
      </c>
    </row>
    <row r="45" spans="1:12">
      <c r="A45" s="44" t="str">
        <f t="shared" si="1"/>
        <v/>
      </c>
      <c r="B45" s="41" t="str">
        <f t="shared" si="1"/>
        <v/>
      </c>
      <c r="C45" s="41" t="str">
        <f t="shared" si="2"/>
        <v/>
      </c>
      <c r="D45" s="41" t="str">
        <f t="shared" si="3"/>
        <v/>
      </c>
      <c r="E45" s="41" t="str">
        <f t="shared" si="4"/>
        <v/>
      </c>
      <c r="F45" s="41" t="str">
        <f t="shared" si="5"/>
        <v/>
      </c>
      <c r="G45" s="41" t="str">
        <f t="shared" si="6"/>
        <v/>
      </c>
      <c r="H45" s="41" t="str">
        <f t="shared" si="7"/>
        <v/>
      </c>
      <c r="I45" s="41" t="str">
        <f t="shared" si="8"/>
        <v/>
      </c>
      <c r="J45" s="41" t="str">
        <f t="shared" si="9"/>
        <v/>
      </c>
      <c r="K45" s="41" t="str">
        <f t="shared" si="10"/>
        <v/>
      </c>
      <c r="L45" s="42" t="str">
        <f t="shared" si="11"/>
        <v/>
      </c>
    </row>
    <row r="46" spans="1:12">
      <c r="A46" s="44" t="str">
        <f t="shared" si="1"/>
        <v/>
      </c>
      <c r="B46" s="41" t="str">
        <f t="shared" si="1"/>
        <v/>
      </c>
      <c r="C46" s="41" t="str">
        <f t="shared" si="2"/>
        <v/>
      </c>
      <c r="D46" s="41" t="str">
        <f t="shared" si="3"/>
        <v/>
      </c>
      <c r="E46" s="41" t="str">
        <f t="shared" si="4"/>
        <v/>
      </c>
      <c r="F46" s="41" t="str">
        <f t="shared" si="5"/>
        <v/>
      </c>
      <c r="G46" s="41" t="str">
        <f t="shared" si="6"/>
        <v/>
      </c>
      <c r="H46" s="41" t="str">
        <f t="shared" si="7"/>
        <v/>
      </c>
      <c r="I46" s="41" t="str">
        <f t="shared" si="8"/>
        <v/>
      </c>
      <c r="J46" s="41" t="str">
        <f t="shared" si="9"/>
        <v/>
      </c>
      <c r="K46" s="41" t="str">
        <f t="shared" si="10"/>
        <v/>
      </c>
      <c r="L46" s="42" t="str">
        <f t="shared" si="11"/>
        <v/>
      </c>
    </row>
    <row r="47" spans="1:12">
      <c r="A47" s="44" t="str">
        <f t="shared" si="1"/>
        <v/>
      </c>
      <c r="B47" s="41" t="str">
        <f t="shared" si="1"/>
        <v/>
      </c>
      <c r="C47" s="41" t="str">
        <f t="shared" si="2"/>
        <v/>
      </c>
      <c r="D47" s="41" t="str">
        <f t="shared" si="3"/>
        <v/>
      </c>
      <c r="E47" s="41" t="str">
        <f t="shared" si="4"/>
        <v/>
      </c>
      <c r="F47" s="41" t="str">
        <f t="shared" si="5"/>
        <v/>
      </c>
      <c r="G47" s="41" t="str">
        <f t="shared" si="6"/>
        <v/>
      </c>
      <c r="H47" s="41" t="str">
        <f t="shared" si="7"/>
        <v/>
      </c>
      <c r="I47" s="41" t="str">
        <f t="shared" si="8"/>
        <v/>
      </c>
      <c r="J47" s="41" t="str">
        <f t="shared" si="9"/>
        <v/>
      </c>
      <c r="K47" s="41" t="str">
        <f t="shared" si="10"/>
        <v/>
      </c>
      <c r="L47" s="42" t="str">
        <f t="shared" si="11"/>
        <v/>
      </c>
    </row>
    <row r="48" spans="1:12">
      <c r="A48" s="44" t="str">
        <f t="shared" si="1"/>
        <v/>
      </c>
      <c r="B48" s="41" t="str">
        <f t="shared" si="1"/>
        <v/>
      </c>
      <c r="C48" s="41" t="str">
        <f t="shared" si="2"/>
        <v/>
      </c>
      <c r="D48" s="41" t="str">
        <f t="shared" si="3"/>
        <v/>
      </c>
      <c r="E48" s="41" t="str">
        <f t="shared" si="4"/>
        <v/>
      </c>
      <c r="F48" s="41" t="str">
        <f t="shared" si="5"/>
        <v/>
      </c>
      <c r="G48" s="41" t="str">
        <f t="shared" si="6"/>
        <v/>
      </c>
      <c r="H48" s="41" t="str">
        <f t="shared" si="7"/>
        <v/>
      </c>
      <c r="I48" s="41" t="str">
        <f t="shared" si="8"/>
        <v/>
      </c>
      <c r="J48" s="41" t="str">
        <f t="shared" si="9"/>
        <v/>
      </c>
      <c r="K48" s="41" t="str">
        <f t="shared" si="10"/>
        <v/>
      </c>
      <c r="L48" s="42" t="str">
        <f t="shared" si="11"/>
        <v/>
      </c>
    </row>
    <row r="49" spans="1:12">
      <c r="A49" s="44" t="str">
        <f t="shared" si="1"/>
        <v/>
      </c>
      <c r="B49" s="41" t="str">
        <f t="shared" si="1"/>
        <v/>
      </c>
      <c r="C49" s="41" t="str">
        <f t="shared" si="2"/>
        <v/>
      </c>
      <c r="D49" s="41" t="str">
        <f t="shared" si="3"/>
        <v/>
      </c>
      <c r="E49" s="41" t="str">
        <f t="shared" si="4"/>
        <v/>
      </c>
      <c r="F49" s="41" t="str">
        <f t="shared" si="5"/>
        <v/>
      </c>
      <c r="G49" s="41" t="str">
        <f t="shared" si="6"/>
        <v/>
      </c>
      <c r="H49" s="41" t="str">
        <f t="shared" si="7"/>
        <v/>
      </c>
      <c r="I49" s="41" t="str">
        <f t="shared" si="8"/>
        <v/>
      </c>
      <c r="J49" s="41" t="str">
        <f t="shared" si="9"/>
        <v/>
      </c>
      <c r="K49" s="41" t="str">
        <f t="shared" si="10"/>
        <v/>
      </c>
      <c r="L49" s="42" t="str">
        <f t="shared" si="11"/>
        <v/>
      </c>
    </row>
    <row r="50" spans="1:12">
      <c r="A50" s="44" t="str">
        <f t="shared" si="1"/>
        <v/>
      </c>
      <c r="B50" s="41" t="str">
        <f t="shared" si="1"/>
        <v/>
      </c>
      <c r="C50" s="41" t="str">
        <f t="shared" si="2"/>
        <v/>
      </c>
      <c r="D50" s="41" t="str">
        <f t="shared" si="3"/>
        <v/>
      </c>
      <c r="E50" s="41" t="str">
        <f t="shared" si="4"/>
        <v/>
      </c>
      <c r="F50" s="41" t="str">
        <f t="shared" si="5"/>
        <v/>
      </c>
      <c r="G50" s="41" t="str">
        <f t="shared" si="6"/>
        <v/>
      </c>
      <c r="H50" s="41" t="str">
        <f t="shared" si="7"/>
        <v/>
      </c>
      <c r="I50" s="41" t="str">
        <f t="shared" si="8"/>
        <v/>
      </c>
      <c r="J50" s="41" t="str">
        <f t="shared" si="9"/>
        <v/>
      </c>
      <c r="K50" s="41" t="str">
        <f t="shared" si="10"/>
        <v/>
      </c>
      <c r="L50" s="42" t="str">
        <f t="shared" si="11"/>
        <v/>
      </c>
    </row>
    <row r="51" spans="1:12">
      <c r="A51" s="44" t="str">
        <f t="shared" si="1"/>
        <v/>
      </c>
      <c r="B51" s="41" t="str">
        <f t="shared" si="1"/>
        <v/>
      </c>
      <c r="C51" s="41" t="str">
        <f t="shared" si="2"/>
        <v/>
      </c>
      <c r="D51" s="41" t="str">
        <f t="shared" si="3"/>
        <v/>
      </c>
      <c r="E51" s="41" t="str">
        <f t="shared" si="4"/>
        <v/>
      </c>
      <c r="F51" s="41" t="str">
        <f t="shared" si="5"/>
        <v/>
      </c>
      <c r="G51" s="41" t="str">
        <f t="shared" si="6"/>
        <v/>
      </c>
      <c r="H51" s="41" t="str">
        <f t="shared" si="7"/>
        <v/>
      </c>
      <c r="I51" s="41" t="str">
        <f t="shared" si="8"/>
        <v/>
      </c>
      <c r="J51" s="41" t="str">
        <f t="shared" si="9"/>
        <v/>
      </c>
      <c r="K51" s="41" t="str">
        <f t="shared" si="10"/>
        <v/>
      </c>
      <c r="L51" s="42" t="str">
        <f t="shared" si="11"/>
        <v/>
      </c>
    </row>
    <row r="52" spans="1:12">
      <c r="A52" s="44" t="str">
        <f t="shared" si="1"/>
        <v/>
      </c>
      <c r="B52" s="41" t="str">
        <f t="shared" si="1"/>
        <v/>
      </c>
      <c r="C52" s="41" t="str">
        <f t="shared" si="2"/>
        <v/>
      </c>
      <c r="D52" s="41" t="str">
        <f t="shared" si="3"/>
        <v/>
      </c>
      <c r="E52" s="41" t="str">
        <f t="shared" si="4"/>
        <v/>
      </c>
      <c r="F52" s="41" t="str">
        <f t="shared" si="5"/>
        <v/>
      </c>
      <c r="G52" s="41" t="str">
        <f t="shared" si="6"/>
        <v/>
      </c>
      <c r="H52" s="41" t="str">
        <f t="shared" si="7"/>
        <v/>
      </c>
      <c r="I52" s="41" t="str">
        <f t="shared" si="8"/>
        <v/>
      </c>
      <c r="J52" s="41" t="str">
        <f t="shared" si="9"/>
        <v/>
      </c>
      <c r="K52" s="41" t="str">
        <f t="shared" si="10"/>
        <v/>
      </c>
      <c r="L52" s="42" t="str">
        <f t="shared" si="11"/>
        <v/>
      </c>
    </row>
    <row r="53" spans="1:12">
      <c r="A53" s="44" t="str">
        <f t="shared" si="1"/>
        <v/>
      </c>
      <c r="B53" s="41" t="str">
        <f t="shared" si="1"/>
        <v/>
      </c>
      <c r="C53" s="41" t="str">
        <f t="shared" si="2"/>
        <v/>
      </c>
      <c r="D53" s="41" t="str">
        <f t="shared" si="3"/>
        <v/>
      </c>
      <c r="E53" s="41" t="str">
        <f t="shared" si="4"/>
        <v/>
      </c>
      <c r="F53" s="41" t="str">
        <f t="shared" si="5"/>
        <v/>
      </c>
      <c r="G53" s="41" t="str">
        <f t="shared" si="6"/>
        <v/>
      </c>
      <c r="H53" s="41" t="str">
        <f t="shared" si="7"/>
        <v/>
      </c>
      <c r="I53" s="41" t="str">
        <f t="shared" si="8"/>
        <v/>
      </c>
      <c r="J53" s="41" t="str">
        <f t="shared" si="9"/>
        <v/>
      </c>
      <c r="K53" s="41" t="str">
        <f t="shared" si="10"/>
        <v/>
      </c>
      <c r="L53" s="42" t="str">
        <f t="shared" si="11"/>
        <v/>
      </c>
    </row>
    <row r="54" spans="1:12">
      <c r="A54" s="44" t="str">
        <f t="shared" si="1"/>
        <v/>
      </c>
      <c r="B54" s="41" t="str">
        <f t="shared" si="1"/>
        <v/>
      </c>
      <c r="C54" s="41" t="str">
        <f t="shared" si="2"/>
        <v/>
      </c>
      <c r="D54" s="41" t="str">
        <f t="shared" si="3"/>
        <v/>
      </c>
      <c r="E54" s="41" t="str">
        <f t="shared" si="4"/>
        <v/>
      </c>
      <c r="F54" s="41" t="str">
        <f t="shared" si="5"/>
        <v/>
      </c>
      <c r="G54" s="41" t="str">
        <f t="shared" si="6"/>
        <v/>
      </c>
      <c r="H54" s="41" t="str">
        <f t="shared" si="7"/>
        <v/>
      </c>
      <c r="I54" s="41" t="str">
        <f t="shared" si="8"/>
        <v/>
      </c>
      <c r="J54" s="41" t="str">
        <f t="shared" si="9"/>
        <v/>
      </c>
      <c r="K54" s="41" t="str">
        <f t="shared" si="10"/>
        <v/>
      </c>
      <c r="L54" s="42" t="str">
        <f t="shared" si="11"/>
        <v/>
      </c>
    </row>
    <row r="55" spans="1:12">
      <c r="A55" s="44" t="str">
        <f t="shared" si="1"/>
        <v/>
      </c>
      <c r="B55" s="41" t="str">
        <f t="shared" si="1"/>
        <v/>
      </c>
      <c r="C55" s="41" t="str">
        <f t="shared" si="2"/>
        <v/>
      </c>
      <c r="D55" s="41" t="str">
        <f t="shared" si="3"/>
        <v/>
      </c>
      <c r="E55" s="41" t="str">
        <f t="shared" si="4"/>
        <v/>
      </c>
      <c r="F55" s="41" t="str">
        <f t="shared" si="5"/>
        <v/>
      </c>
      <c r="G55" s="41" t="str">
        <f t="shared" si="6"/>
        <v/>
      </c>
      <c r="H55" s="41" t="str">
        <f t="shared" si="7"/>
        <v/>
      </c>
      <c r="I55" s="41" t="str">
        <f t="shared" si="8"/>
        <v/>
      </c>
      <c r="J55" s="41" t="str">
        <f t="shared" si="9"/>
        <v/>
      </c>
      <c r="K55" s="41" t="str">
        <f t="shared" si="10"/>
        <v/>
      </c>
      <c r="L55" s="42" t="str">
        <f t="shared" si="11"/>
        <v/>
      </c>
    </row>
    <row r="56" spans="1:12">
      <c r="A56" s="45" t="str">
        <f t="shared" si="1"/>
        <v/>
      </c>
      <c r="B56" s="46" t="str">
        <f t="shared" si="1"/>
        <v/>
      </c>
      <c r="C56" s="46" t="str">
        <f t="shared" si="2"/>
        <v/>
      </c>
      <c r="D56" s="46" t="str">
        <f t="shared" si="3"/>
        <v/>
      </c>
      <c r="E56" s="46" t="str">
        <f t="shared" si="4"/>
        <v/>
      </c>
      <c r="F56" s="46" t="str">
        <f t="shared" si="5"/>
        <v/>
      </c>
      <c r="G56" s="46" t="str">
        <f t="shared" si="6"/>
        <v/>
      </c>
      <c r="H56" s="46" t="str">
        <f t="shared" si="7"/>
        <v/>
      </c>
      <c r="I56" s="46" t="str">
        <f t="shared" si="8"/>
        <v/>
      </c>
      <c r="J56" s="46" t="str">
        <f t="shared" si="9"/>
        <v/>
      </c>
      <c r="K56" s="46" t="str">
        <f t="shared" si="10"/>
        <v/>
      </c>
      <c r="L56" s="47" t="str">
        <f t="shared" si="11"/>
        <v/>
      </c>
    </row>
    <row r="62" spans="1:12" ht="15.75">
      <c r="A62" s="36" t="s">
        <v>239</v>
      </c>
    </row>
    <row r="63" spans="1:12">
      <c r="A63" t="s">
        <v>240</v>
      </c>
    </row>
    <row r="64" spans="1:12">
      <c r="A64" t="s">
        <v>241</v>
      </c>
    </row>
    <row r="66" spans="1:10">
      <c r="A66" t="s">
        <v>242</v>
      </c>
    </row>
    <row r="67" spans="1:10">
      <c r="B67" t="s">
        <v>118</v>
      </c>
      <c r="C67" t="s">
        <v>199</v>
      </c>
      <c r="D67" t="s">
        <v>119</v>
      </c>
      <c r="E67" t="s">
        <v>235</v>
      </c>
      <c r="F67" t="s">
        <v>120</v>
      </c>
      <c r="G67" t="s">
        <v>236</v>
      </c>
      <c r="H67" t="s">
        <v>121</v>
      </c>
      <c r="I67" t="s">
        <v>237</v>
      </c>
      <c r="J67" t="s">
        <v>122</v>
      </c>
    </row>
    <row r="68" spans="1:10">
      <c r="A68" t="s">
        <v>243</v>
      </c>
      <c r="B68">
        <v>4.2</v>
      </c>
      <c r="C68">
        <v>3.3</v>
      </c>
      <c r="D68">
        <v>4.9000000000000004</v>
      </c>
      <c r="E68">
        <v>2.5999999999999996</v>
      </c>
      <c r="F68">
        <v>3.5</v>
      </c>
      <c r="G68">
        <v>4</v>
      </c>
      <c r="H68">
        <v>4.2</v>
      </c>
      <c r="I68">
        <v>3.3</v>
      </c>
      <c r="J68">
        <v>4.2</v>
      </c>
    </row>
    <row r="69" spans="1:10">
      <c r="A69" t="s">
        <v>244</v>
      </c>
      <c r="B69">
        <v>4</v>
      </c>
      <c r="C69">
        <v>3.5</v>
      </c>
      <c r="D69">
        <v>4.0999999999999996</v>
      </c>
      <c r="E69">
        <v>3.4000000000000004</v>
      </c>
      <c r="F69">
        <v>3.3</v>
      </c>
      <c r="G69">
        <v>4.2</v>
      </c>
      <c r="H69">
        <v>4</v>
      </c>
      <c r="I69">
        <v>3.5</v>
      </c>
      <c r="J69">
        <v>3.8</v>
      </c>
    </row>
    <row r="70" spans="1:10">
      <c r="A70" t="s">
        <v>245</v>
      </c>
      <c r="B70">
        <v>3.2</v>
      </c>
      <c r="C70">
        <v>4.3</v>
      </c>
      <c r="D70">
        <v>2</v>
      </c>
      <c r="E70">
        <v>5.5</v>
      </c>
      <c r="F70">
        <v>4.2</v>
      </c>
      <c r="G70">
        <v>3.3</v>
      </c>
      <c r="H70">
        <v>2</v>
      </c>
      <c r="I70">
        <v>5.5</v>
      </c>
      <c r="J70">
        <v>2.8</v>
      </c>
    </row>
    <row r="71" spans="1:10">
      <c r="A71" t="s">
        <v>246</v>
      </c>
      <c r="B71">
        <v>3.1</v>
      </c>
      <c r="C71">
        <v>4.4000000000000004</v>
      </c>
      <c r="D71">
        <v>2.5</v>
      </c>
      <c r="E71">
        <v>5</v>
      </c>
      <c r="F71">
        <v>2.9</v>
      </c>
      <c r="G71">
        <v>4.5999999999999996</v>
      </c>
      <c r="H71">
        <v>3.1</v>
      </c>
      <c r="I71">
        <v>4.4000000000000004</v>
      </c>
      <c r="J71">
        <v>2.8</v>
      </c>
    </row>
    <row r="72" spans="1:10">
      <c r="A72" t="s">
        <v>247</v>
      </c>
      <c r="B72">
        <v>1.5</v>
      </c>
      <c r="C72">
        <v>6</v>
      </c>
      <c r="D72">
        <v>1.9</v>
      </c>
      <c r="E72">
        <v>5.6</v>
      </c>
      <c r="F72">
        <v>2.2000000000000002</v>
      </c>
      <c r="G72">
        <v>5.3</v>
      </c>
      <c r="H72">
        <v>1.5</v>
      </c>
      <c r="I72">
        <v>6</v>
      </c>
      <c r="J72">
        <v>1.9</v>
      </c>
    </row>
    <row r="74" spans="1:10">
      <c r="A74" t="s">
        <v>248</v>
      </c>
    </row>
    <row r="75" spans="1:10">
      <c r="A75" t="s">
        <v>249</v>
      </c>
    </row>
    <row r="76" spans="1:10">
      <c r="A76" t="s">
        <v>250</v>
      </c>
    </row>
    <row r="77" spans="1:10">
      <c r="A77" t="s">
        <v>251</v>
      </c>
    </row>
    <row r="78" spans="1:10">
      <c r="A78" t="s">
        <v>252</v>
      </c>
    </row>
    <row r="79" spans="1:10">
      <c r="A79" t="s">
        <v>253</v>
      </c>
    </row>
    <row r="81" spans="1:1">
      <c r="A81" s="16" t="s">
        <v>254</v>
      </c>
    </row>
    <row r="98" spans="1:1">
      <c r="A98" s="16" t="s">
        <v>255</v>
      </c>
    </row>
  </sheetData>
  <hyperlinks>
    <hyperlink ref="A3" r:id="rId1"/>
  </hyperlinks>
  <pageMargins left="0.7" right="0.7" top="0.75" bottom="0.75" header="0.3" footer="0.3"/>
  <pageSetup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workbookViewId="0"/>
  </sheetViews>
  <sheetFormatPr defaultRowHeight="15"/>
  <cols>
    <col min="1" max="1" width="15.42578125" customWidth="1"/>
  </cols>
  <sheetData>
    <row r="1" spans="1:15" ht="18.75">
      <c r="A1" s="2" t="s">
        <v>284</v>
      </c>
    </row>
    <row r="3" spans="1:15">
      <c r="A3" t="s">
        <v>285</v>
      </c>
    </row>
    <row r="4" spans="1:15">
      <c r="A4" s="54" t="s">
        <v>286</v>
      </c>
    </row>
    <row r="7" spans="1:15">
      <c r="A7" t="s">
        <v>287</v>
      </c>
    </row>
    <row r="8" spans="1:15">
      <c r="A8" t="s">
        <v>288</v>
      </c>
      <c r="N8" s="3" t="s">
        <v>289</v>
      </c>
      <c r="O8" s="3">
        <f>MAX(B11:B20)</f>
        <v>0</v>
      </c>
    </row>
    <row r="9" spans="1:15">
      <c r="N9" s="3"/>
      <c r="O9" s="3"/>
    </row>
    <row r="10" spans="1:15" ht="18.75">
      <c r="A10" s="2" t="s">
        <v>43</v>
      </c>
      <c r="N10" s="3" t="s">
        <v>290</v>
      </c>
      <c r="O10" s="3" t="s">
        <v>291</v>
      </c>
    </row>
    <row r="11" spans="1:15">
      <c r="A11" t="s">
        <v>310</v>
      </c>
      <c r="B11" s="58"/>
      <c r="N11" s="3" t="str">
        <f>IF(B11&gt;0,($O$8-B11)/2,"")</f>
        <v/>
      </c>
      <c r="O11" s="3" t="str">
        <f>IF(B11&gt;0,B11,"")</f>
        <v/>
      </c>
    </row>
    <row r="12" spans="1:15">
      <c r="A12" t="s">
        <v>292</v>
      </c>
      <c r="B12" s="58"/>
      <c r="N12" s="3" t="str">
        <f t="shared" ref="N12:N20" si="0">IF(B12&gt;0,($O$8-B12)/2,"")</f>
        <v/>
      </c>
      <c r="O12" s="3" t="str">
        <f t="shared" ref="O12:O20" si="1">IF(B12&gt;0,B12,"")</f>
        <v/>
      </c>
    </row>
    <row r="13" spans="1:15">
      <c r="A13" t="s">
        <v>293</v>
      </c>
      <c r="B13" s="58"/>
      <c r="N13" s="3" t="str">
        <f t="shared" si="0"/>
        <v/>
      </c>
      <c r="O13" s="3" t="str">
        <f t="shared" si="1"/>
        <v/>
      </c>
    </row>
    <row r="14" spans="1:15">
      <c r="A14" t="s">
        <v>294</v>
      </c>
      <c r="B14" s="58"/>
      <c r="N14" s="3" t="str">
        <f t="shared" si="0"/>
        <v/>
      </c>
      <c r="O14" s="3" t="str">
        <f t="shared" si="1"/>
        <v/>
      </c>
    </row>
    <row r="15" spans="1:15">
      <c r="A15" t="s">
        <v>295</v>
      </c>
      <c r="B15" s="58"/>
      <c r="N15" s="3" t="str">
        <f t="shared" si="0"/>
        <v/>
      </c>
      <c r="O15" s="3" t="str">
        <f t="shared" si="1"/>
        <v/>
      </c>
    </row>
    <row r="16" spans="1:15">
      <c r="A16" t="s">
        <v>296</v>
      </c>
      <c r="B16" s="58"/>
      <c r="N16" s="3" t="str">
        <f t="shared" si="0"/>
        <v/>
      </c>
      <c r="O16" s="3" t="str">
        <f t="shared" si="1"/>
        <v/>
      </c>
    </row>
    <row r="17" spans="1:15">
      <c r="A17" t="s">
        <v>297</v>
      </c>
      <c r="B17" s="58"/>
      <c r="N17" s="3" t="str">
        <f t="shared" si="0"/>
        <v/>
      </c>
      <c r="O17" s="3" t="str">
        <f t="shared" si="1"/>
        <v/>
      </c>
    </row>
    <row r="18" spans="1:15">
      <c r="A18" t="s">
        <v>298</v>
      </c>
      <c r="B18" s="58"/>
      <c r="N18" s="3" t="str">
        <f t="shared" si="0"/>
        <v/>
      </c>
      <c r="O18" s="3" t="str">
        <f t="shared" si="1"/>
        <v/>
      </c>
    </row>
    <row r="19" spans="1:15">
      <c r="A19" t="s">
        <v>299</v>
      </c>
      <c r="B19" s="58"/>
      <c r="N19" s="3" t="str">
        <f t="shared" si="0"/>
        <v/>
      </c>
      <c r="O19" s="3" t="str">
        <f t="shared" si="1"/>
        <v/>
      </c>
    </row>
    <row r="20" spans="1:15">
      <c r="A20" t="s">
        <v>300</v>
      </c>
      <c r="B20" s="58"/>
      <c r="N20" t="str">
        <f t="shared" si="0"/>
        <v/>
      </c>
      <c r="O20" t="str">
        <f t="shared" si="1"/>
        <v/>
      </c>
    </row>
    <row r="23" spans="1:15" ht="18.75">
      <c r="A23" s="2" t="s">
        <v>7</v>
      </c>
    </row>
    <row r="24" spans="1:15">
      <c r="A24" t="s">
        <v>301</v>
      </c>
      <c r="B24" t="s">
        <v>290</v>
      </c>
      <c r="C24" t="s">
        <v>291</v>
      </c>
    </row>
    <row r="25" spans="1:15">
      <c r="A25" t="str">
        <f>A11</f>
        <v xml:space="preserve">Start </v>
      </c>
      <c r="B25" s="7" t="str">
        <f>N11</f>
        <v/>
      </c>
      <c r="C25" s="7" t="str">
        <f>O11</f>
        <v/>
      </c>
    </row>
    <row r="26" spans="1:15">
      <c r="A26" t="str">
        <f t="shared" ref="A26:A34" si="2">A12</f>
        <v>Step 1</v>
      </c>
      <c r="B26" s="7" t="str">
        <f t="shared" ref="B26:C34" si="3">N12</f>
        <v/>
      </c>
      <c r="C26" s="7" t="str">
        <f t="shared" si="3"/>
        <v/>
      </c>
    </row>
    <row r="27" spans="1:15">
      <c r="A27" t="str">
        <f t="shared" si="2"/>
        <v>Step 2</v>
      </c>
      <c r="B27" s="7" t="str">
        <f t="shared" si="3"/>
        <v/>
      </c>
      <c r="C27" s="7" t="str">
        <f t="shared" si="3"/>
        <v/>
      </c>
    </row>
    <row r="28" spans="1:15">
      <c r="A28" t="str">
        <f t="shared" si="2"/>
        <v>Step 3</v>
      </c>
      <c r="B28" s="7" t="str">
        <f t="shared" si="3"/>
        <v/>
      </c>
      <c r="C28" s="7" t="str">
        <f t="shared" si="3"/>
        <v/>
      </c>
    </row>
    <row r="29" spans="1:15">
      <c r="A29" t="str">
        <f t="shared" si="2"/>
        <v>Step 4</v>
      </c>
      <c r="B29" s="7" t="str">
        <f t="shared" si="3"/>
        <v/>
      </c>
      <c r="C29" s="7" t="str">
        <f t="shared" si="3"/>
        <v/>
      </c>
    </row>
    <row r="30" spans="1:15">
      <c r="A30" t="str">
        <f t="shared" si="2"/>
        <v>Step 5</v>
      </c>
      <c r="B30" s="7" t="str">
        <f t="shared" si="3"/>
        <v/>
      </c>
      <c r="C30" s="7" t="str">
        <f t="shared" si="3"/>
        <v/>
      </c>
    </row>
    <row r="31" spans="1:15">
      <c r="A31" t="str">
        <f t="shared" si="2"/>
        <v>Step 6</v>
      </c>
      <c r="B31" s="7" t="str">
        <f t="shared" si="3"/>
        <v/>
      </c>
      <c r="C31" s="7" t="str">
        <f t="shared" si="3"/>
        <v/>
      </c>
    </row>
    <row r="32" spans="1:15">
      <c r="A32" t="str">
        <f t="shared" si="2"/>
        <v>Step 7</v>
      </c>
      <c r="B32" s="7" t="str">
        <f t="shared" si="3"/>
        <v/>
      </c>
      <c r="C32" s="7" t="str">
        <f t="shared" si="3"/>
        <v/>
      </c>
    </row>
    <row r="33" spans="1:3">
      <c r="A33" t="str">
        <f t="shared" si="2"/>
        <v>Step 8</v>
      </c>
      <c r="B33" s="7" t="str">
        <f t="shared" si="3"/>
        <v/>
      </c>
      <c r="C33" s="7" t="str">
        <f t="shared" si="3"/>
        <v/>
      </c>
    </row>
    <row r="34" spans="1:3">
      <c r="A34" t="str">
        <f t="shared" si="2"/>
        <v>Step 9</v>
      </c>
      <c r="B34" s="7" t="str">
        <f t="shared" si="3"/>
        <v/>
      </c>
      <c r="C34" s="7" t="str">
        <f t="shared" si="3"/>
        <v/>
      </c>
    </row>
    <row r="38" spans="1:3" ht="15.75">
      <c r="A38" s="57" t="s">
        <v>302</v>
      </c>
    </row>
    <row r="39" spans="1:3">
      <c r="A39" t="s">
        <v>303</v>
      </c>
    </row>
    <row r="40" spans="1:3">
      <c r="A40" t="s">
        <v>304</v>
      </c>
    </row>
    <row r="41" spans="1:3">
      <c r="A41" t="s">
        <v>305</v>
      </c>
    </row>
    <row r="42" spans="1:3">
      <c r="A42" t="s">
        <v>306</v>
      </c>
    </row>
    <row r="43" spans="1:3">
      <c r="A43" t="s">
        <v>307</v>
      </c>
    </row>
    <row r="46" spans="1:3">
      <c r="A46" s="30" t="s">
        <v>308</v>
      </c>
    </row>
    <row r="47" spans="1:3" ht="15.75">
      <c r="A47" s="55"/>
    </row>
    <row r="48" spans="1:3">
      <c r="A48" s="31" t="s">
        <v>309</v>
      </c>
    </row>
  </sheetData>
  <hyperlinks>
    <hyperlink ref="A4" r:id="rId1"/>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Introduction</vt:lpstr>
      <vt:lpstr>Waterfall Graph</vt:lpstr>
      <vt:lpstr>Proportional Objects</vt:lpstr>
      <vt:lpstr>Diverging Stacked Bar</vt:lpstr>
      <vt:lpstr>Simple Treemap</vt:lpstr>
      <vt:lpstr>Stacked Bar Chart Breakdown</vt:lpstr>
      <vt:lpstr>Small multiples</vt:lpstr>
      <vt:lpstr>Funnel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 Paradi</dc:creator>
  <cp:lastModifiedBy>Dave Paradi</cp:lastModifiedBy>
  <cp:lastPrinted>2014-09-11T18:52:37Z</cp:lastPrinted>
  <dcterms:created xsi:type="dcterms:W3CDTF">2014-05-01T18:17:55Z</dcterms:created>
  <dcterms:modified xsi:type="dcterms:W3CDTF">2016-07-14T16:04:26Z</dcterms:modified>
</cp:coreProperties>
</file>